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4955" windowHeight="7770" activeTab="5"/>
  </bookViews>
  <sheets>
    <sheet name="2005" sheetId="6" r:id="rId1"/>
    <sheet name="2006" sheetId="5" r:id="rId2"/>
    <sheet name="2007" sheetId="4" r:id="rId3"/>
    <sheet name="2008" sheetId="3" r:id="rId4"/>
    <sheet name="2009" sheetId="2" r:id="rId5"/>
    <sheet name="2010" sheetId="1" r:id="rId6"/>
    <sheet name="2011" sheetId="7" r:id="rId7"/>
  </sheets>
  <definedNames>
    <definedName name="_xlnm.Print_Area" localSheetId="0">'2005'!$A$1:$Y$13</definedName>
    <definedName name="_xlnm.Print_Area" localSheetId="1">'2006'!$A$1:$Z$13</definedName>
    <definedName name="_xlnm.Print_Area" localSheetId="2">'2007'!$A$1:$AA$13</definedName>
    <definedName name="_xlnm.Print_Area" localSheetId="3">'2008'!$A$1:$AB$13</definedName>
    <definedName name="_xlnm.Print_Area" localSheetId="4">'2009'!$A$1:$AC$13</definedName>
    <definedName name="_xlnm.Print_Area" localSheetId="5">'2010'!$A$1:$AC$13</definedName>
    <definedName name="_xlnm.Print_Area" localSheetId="6">'2011'!$A$1:$AD$13</definedName>
  </definedNames>
  <calcPr calcId="125725"/>
</workbook>
</file>

<file path=xl/calcChain.xml><?xml version="1.0" encoding="utf-8"?>
<calcChain xmlns="http://schemas.openxmlformats.org/spreadsheetml/2006/main">
  <c r="AA5" i="7"/>
  <c r="AA4"/>
  <c r="AA6"/>
  <c r="AA7"/>
  <c r="AA8"/>
  <c r="AA9"/>
  <c r="AA10"/>
  <c r="AA11"/>
  <c r="AA12"/>
  <c r="Z13"/>
  <c r="Z4"/>
  <c r="Z5"/>
  <c r="Z6"/>
  <c r="Z7"/>
  <c r="Z8"/>
  <c r="Z9"/>
  <c r="Z10"/>
  <c r="Z11"/>
  <c r="Z12"/>
  <c r="Z3"/>
  <c r="Y13" i="1"/>
  <c r="Z13"/>
  <c r="AA13"/>
  <c r="AD13" i="7"/>
  <c r="Y12"/>
  <c r="X12"/>
  <c r="W12"/>
  <c r="V12"/>
  <c r="U12"/>
  <c r="E12"/>
  <c r="Y11"/>
  <c r="X11"/>
  <c r="W11"/>
  <c r="V11"/>
  <c r="U11"/>
  <c r="E11"/>
  <c r="Y10"/>
  <c r="X10"/>
  <c r="W10"/>
  <c r="V10"/>
  <c r="U10"/>
  <c r="E10"/>
  <c r="Y9"/>
  <c r="X9"/>
  <c r="W9"/>
  <c r="V9"/>
  <c r="U9"/>
  <c r="E9"/>
  <c r="Y8"/>
  <c r="X8"/>
  <c r="W8"/>
  <c r="V8"/>
  <c r="U8"/>
  <c r="E8"/>
  <c r="Y7"/>
  <c r="X7"/>
  <c r="W7"/>
  <c r="V7"/>
  <c r="U7"/>
  <c r="E7"/>
  <c r="Y6"/>
  <c r="X6"/>
  <c r="W6"/>
  <c r="V6"/>
  <c r="U6"/>
  <c r="E6"/>
  <c r="Y5"/>
  <c r="X5"/>
  <c r="W5"/>
  <c r="V5"/>
  <c r="U5"/>
  <c r="E5"/>
  <c r="Y4"/>
  <c r="X4"/>
  <c r="W4"/>
  <c r="V4"/>
  <c r="U4"/>
  <c r="E4"/>
  <c r="Y3"/>
  <c r="Y13" s="1"/>
  <c r="X3"/>
  <c r="X13" s="1"/>
  <c r="W3"/>
  <c r="W13" s="1"/>
  <c r="V3"/>
  <c r="V13" s="1"/>
  <c r="U3"/>
  <c r="U13" s="1"/>
  <c r="E3"/>
  <c r="E13" s="1"/>
  <c r="I5" i="2"/>
  <c r="J5"/>
  <c r="K5"/>
  <c r="L5"/>
  <c r="M5"/>
  <c r="N5"/>
  <c r="O5"/>
  <c r="P5"/>
  <c r="Q5"/>
  <c r="R5"/>
  <c r="S5"/>
  <c r="H5"/>
  <c r="Y13"/>
  <c r="X12"/>
  <c r="W12"/>
  <c r="V12"/>
  <c r="U12"/>
  <c r="X11"/>
  <c r="W11"/>
  <c r="V11"/>
  <c r="U11"/>
  <c r="X10"/>
  <c r="W10"/>
  <c r="V10"/>
  <c r="U10"/>
  <c r="X9"/>
  <c r="W9"/>
  <c r="V9"/>
  <c r="U9"/>
  <c r="X8"/>
  <c r="W8"/>
  <c r="V8"/>
  <c r="U8"/>
  <c r="X7"/>
  <c r="W7"/>
  <c r="V7"/>
  <c r="U7"/>
  <c r="X6"/>
  <c r="W6"/>
  <c r="V6"/>
  <c r="U6"/>
  <c r="X5"/>
  <c r="W5"/>
  <c r="V5"/>
  <c r="U5"/>
  <c r="X4"/>
  <c r="W4"/>
  <c r="V4"/>
  <c r="U4"/>
  <c r="X3"/>
  <c r="X13" s="1"/>
  <c r="W3"/>
  <c r="W13" s="1"/>
  <c r="V3"/>
  <c r="V13" s="1"/>
  <c r="U3"/>
  <c r="U13" s="1"/>
  <c r="W4" i="3"/>
  <c r="W5"/>
  <c r="W6"/>
  <c r="W7"/>
  <c r="W8"/>
  <c r="W9"/>
  <c r="W10"/>
  <c r="W11"/>
  <c r="W12"/>
  <c r="W3"/>
  <c r="V4"/>
  <c r="V5"/>
  <c r="V6"/>
  <c r="V7"/>
  <c r="V8"/>
  <c r="V9"/>
  <c r="V10"/>
  <c r="V11"/>
  <c r="V12"/>
  <c r="U4"/>
  <c r="U5"/>
  <c r="U6"/>
  <c r="U7"/>
  <c r="U8"/>
  <c r="U9"/>
  <c r="U10"/>
  <c r="U11"/>
  <c r="U12"/>
  <c r="W13"/>
  <c r="X13"/>
  <c r="V3"/>
  <c r="V13" s="1"/>
  <c r="U3"/>
  <c r="U13" s="1"/>
  <c r="U13" i="4"/>
  <c r="W13"/>
  <c r="U12"/>
  <c r="U11"/>
  <c r="U10"/>
  <c r="U9"/>
  <c r="U8"/>
  <c r="U7"/>
  <c r="U6"/>
  <c r="U5"/>
  <c r="U4"/>
  <c r="U3"/>
  <c r="U12" i="5"/>
  <c r="U11"/>
  <c r="U10"/>
  <c r="U9"/>
  <c r="U8"/>
  <c r="U7"/>
  <c r="U6"/>
  <c r="U5"/>
  <c r="U4"/>
  <c r="U3"/>
  <c r="E5" i="4"/>
  <c r="U13" i="5"/>
  <c r="V13"/>
  <c r="U13" i="6"/>
  <c r="Y13"/>
  <c r="E12"/>
  <c r="E11"/>
  <c r="E10"/>
  <c r="E9"/>
  <c r="E8"/>
  <c r="E7"/>
  <c r="E6"/>
  <c r="E5"/>
  <c r="E4"/>
  <c r="E3"/>
  <c r="E13" s="1"/>
  <c r="Z13" i="5"/>
  <c r="E12"/>
  <c r="E11"/>
  <c r="E10"/>
  <c r="E9"/>
  <c r="E8"/>
  <c r="E7"/>
  <c r="E6"/>
  <c r="E5"/>
  <c r="E4"/>
  <c r="E3"/>
  <c r="E13" s="1"/>
  <c r="AA13" i="4"/>
  <c r="E12"/>
  <c r="E11"/>
  <c r="E10"/>
  <c r="E9"/>
  <c r="E8"/>
  <c r="E7"/>
  <c r="E6"/>
  <c r="E4"/>
  <c r="E3"/>
  <c r="E13" s="1"/>
  <c r="AB13" i="3"/>
  <c r="E12"/>
  <c r="E11"/>
  <c r="E10"/>
  <c r="E9"/>
  <c r="E8"/>
  <c r="E7"/>
  <c r="E6"/>
  <c r="E5"/>
  <c r="E4"/>
  <c r="E3"/>
  <c r="E13" s="1"/>
  <c r="AC13" i="2"/>
  <c r="E12"/>
  <c r="E11"/>
  <c r="E10"/>
  <c r="E9"/>
  <c r="E8"/>
  <c r="E7"/>
  <c r="E6"/>
  <c r="E5"/>
  <c r="E4"/>
  <c r="E3"/>
  <c r="E13" s="1"/>
  <c r="E12" i="1"/>
  <c r="F12" s="1"/>
  <c r="G12" s="1"/>
  <c r="H12" s="1"/>
  <c r="E11"/>
  <c r="F11" s="1"/>
  <c r="G11" s="1"/>
  <c r="H11" s="1"/>
  <c r="E10"/>
  <c r="F10" s="1"/>
  <c r="G10" s="1"/>
  <c r="H10" s="1"/>
  <c r="E9"/>
  <c r="F9" s="1"/>
  <c r="G9" s="1"/>
  <c r="H9" s="1"/>
  <c r="E8"/>
  <c r="F8" s="1"/>
  <c r="G8" s="1"/>
  <c r="E7"/>
  <c r="F7" s="1"/>
  <c r="G7" s="1"/>
  <c r="E6"/>
  <c r="F6" s="1"/>
  <c r="G6" s="1"/>
  <c r="E5"/>
  <c r="F5" s="1"/>
  <c r="G5" s="1"/>
  <c r="E4"/>
  <c r="F4" s="1"/>
  <c r="E3"/>
  <c r="AC13"/>
  <c r="F3"/>
  <c r="F3" i="7" l="1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5" i="4"/>
  <c r="G5"/>
  <c r="H5" s="1"/>
  <c r="F3" i="6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3" i="5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3" i="4"/>
  <c r="G3"/>
  <c r="F4"/>
  <c r="G4"/>
  <c r="F6"/>
  <c r="G6"/>
  <c r="F7"/>
  <c r="G7"/>
  <c r="F8"/>
  <c r="G8"/>
  <c r="F9"/>
  <c r="G9"/>
  <c r="F10"/>
  <c r="G10"/>
  <c r="F11"/>
  <c r="G11"/>
  <c r="F12"/>
  <c r="G12"/>
  <c r="F3" i="3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3" i="2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S12" i="1"/>
  <c r="R12"/>
  <c r="Q12"/>
  <c r="P12"/>
  <c r="O12"/>
  <c r="N12"/>
  <c r="M12"/>
  <c r="L12"/>
  <c r="K12"/>
  <c r="J12"/>
  <c r="I12"/>
  <c r="T12" s="1"/>
  <c r="S9"/>
  <c r="R9"/>
  <c r="Q9"/>
  <c r="P9"/>
  <c r="O9"/>
  <c r="N9"/>
  <c r="M9"/>
  <c r="L9"/>
  <c r="K9"/>
  <c r="J9"/>
  <c r="I9"/>
  <c r="T9" s="1"/>
  <c r="S10"/>
  <c r="R10"/>
  <c r="Q10"/>
  <c r="P10"/>
  <c r="O10"/>
  <c r="N10"/>
  <c r="M10"/>
  <c r="L10"/>
  <c r="K10"/>
  <c r="J10"/>
  <c r="I10"/>
  <c r="T10" s="1"/>
  <c r="S11"/>
  <c r="R11"/>
  <c r="Q11"/>
  <c r="P11"/>
  <c r="O11"/>
  <c r="N11"/>
  <c r="M11"/>
  <c r="L11"/>
  <c r="K11"/>
  <c r="J11"/>
  <c r="I11"/>
  <c r="T11" s="1"/>
  <c r="I5"/>
  <c r="J5"/>
  <c r="K5"/>
  <c r="L5"/>
  <c r="M5"/>
  <c r="N5"/>
  <c r="O5"/>
  <c r="P5"/>
  <c r="Q5"/>
  <c r="R5"/>
  <c r="S5"/>
  <c r="H5"/>
  <c r="T5" s="1"/>
  <c r="I6"/>
  <c r="J6"/>
  <c r="K6"/>
  <c r="L6"/>
  <c r="M6"/>
  <c r="N6"/>
  <c r="O6"/>
  <c r="P6"/>
  <c r="Q6"/>
  <c r="R6"/>
  <c r="S6"/>
  <c r="H6"/>
  <c r="T6" s="1"/>
  <c r="I7"/>
  <c r="J7"/>
  <c r="K7"/>
  <c r="L7"/>
  <c r="M7"/>
  <c r="N7"/>
  <c r="O7"/>
  <c r="P7"/>
  <c r="Q7"/>
  <c r="R7"/>
  <c r="S7"/>
  <c r="H7"/>
  <c r="T7" s="1"/>
  <c r="I8"/>
  <c r="J8"/>
  <c r="K8"/>
  <c r="L8"/>
  <c r="M8"/>
  <c r="N8"/>
  <c r="O8"/>
  <c r="P8"/>
  <c r="Q8"/>
  <c r="R8"/>
  <c r="S8"/>
  <c r="H8"/>
  <c r="T8" s="1"/>
  <c r="F13"/>
  <c r="G4"/>
  <c r="H4" s="1"/>
  <c r="E13"/>
  <c r="G3"/>
  <c r="K3" l="1"/>
  <c r="L3"/>
  <c r="S12" i="7"/>
  <c r="R12"/>
  <c r="Q12"/>
  <c r="P12"/>
  <c r="O12"/>
  <c r="N12"/>
  <c r="M12"/>
  <c r="L12"/>
  <c r="K12"/>
  <c r="J12"/>
  <c r="I12"/>
  <c r="H12"/>
  <c r="T12" s="1"/>
  <c r="AB12" s="1"/>
  <c r="S11"/>
  <c r="R11"/>
  <c r="Q11"/>
  <c r="P11"/>
  <c r="O11"/>
  <c r="N11"/>
  <c r="M11"/>
  <c r="L11"/>
  <c r="K11"/>
  <c r="J11"/>
  <c r="I11"/>
  <c r="H11"/>
  <c r="T11" s="1"/>
  <c r="AB11" s="1"/>
  <c r="S10"/>
  <c r="R10"/>
  <c r="Q10"/>
  <c r="P10"/>
  <c r="O10"/>
  <c r="N10"/>
  <c r="M10"/>
  <c r="L10"/>
  <c r="K10"/>
  <c r="J10"/>
  <c r="I10"/>
  <c r="H10"/>
  <c r="T10" s="1"/>
  <c r="AB10" s="1"/>
  <c r="S9"/>
  <c r="R9"/>
  <c r="Q9"/>
  <c r="P9"/>
  <c r="O9"/>
  <c r="N9"/>
  <c r="M9"/>
  <c r="L9"/>
  <c r="K9"/>
  <c r="J9"/>
  <c r="I9"/>
  <c r="H9"/>
  <c r="T9" s="1"/>
  <c r="AB9" s="1"/>
  <c r="S8"/>
  <c r="R8"/>
  <c r="Q8"/>
  <c r="P8"/>
  <c r="O8"/>
  <c r="N8"/>
  <c r="M8"/>
  <c r="L8"/>
  <c r="K8"/>
  <c r="J8"/>
  <c r="I8"/>
  <c r="H8"/>
  <c r="T8" s="1"/>
  <c r="AB8" s="1"/>
  <c r="S7"/>
  <c r="R7"/>
  <c r="Q7"/>
  <c r="P7"/>
  <c r="O7"/>
  <c r="N7"/>
  <c r="M7"/>
  <c r="L7"/>
  <c r="K7"/>
  <c r="J7"/>
  <c r="I7"/>
  <c r="H7"/>
  <c r="T7" s="1"/>
  <c r="AB7" s="1"/>
  <c r="S6"/>
  <c r="R6"/>
  <c r="Q6"/>
  <c r="P6"/>
  <c r="O6"/>
  <c r="N6"/>
  <c r="M6"/>
  <c r="L6"/>
  <c r="K6"/>
  <c r="J6"/>
  <c r="I6"/>
  <c r="H6"/>
  <c r="T6" s="1"/>
  <c r="AB6" s="1"/>
  <c r="S13"/>
  <c r="R13"/>
  <c r="Q13"/>
  <c r="P13"/>
  <c r="O13"/>
  <c r="N13"/>
  <c r="M13"/>
  <c r="H5"/>
  <c r="T5" s="1"/>
  <c r="T4"/>
  <c r="AB4" s="1"/>
  <c r="G13"/>
  <c r="L13"/>
  <c r="K13"/>
  <c r="J13"/>
  <c r="I13"/>
  <c r="F13"/>
  <c r="I4" i="2"/>
  <c r="J4"/>
  <c r="K4"/>
  <c r="L4"/>
  <c r="M4"/>
  <c r="N4"/>
  <c r="O4"/>
  <c r="P4"/>
  <c r="Q4"/>
  <c r="R4"/>
  <c r="S4"/>
  <c r="I3"/>
  <c r="J3"/>
  <c r="K3"/>
  <c r="L3"/>
  <c r="M3"/>
  <c r="N3"/>
  <c r="O3"/>
  <c r="P3"/>
  <c r="Q3"/>
  <c r="R3"/>
  <c r="S3"/>
  <c r="I5" i="3"/>
  <c r="J5"/>
  <c r="K5"/>
  <c r="L5"/>
  <c r="M5"/>
  <c r="N5"/>
  <c r="O5"/>
  <c r="P5"/>
  <c r="Q5"/>
  <c r="R5"/>
  <c r="S5"/>
  <c r="H5"/>
  <c r="H6" i="4"/>
  <c r="I6"/>
  <c r="J6"/>
  <c r="K6"/>
  <c r="L6"/>
  <c r="M6"/>
  <c r="N6"/>
  <c r="O6"/>
  <c r="P6"/>
  <c r="Q6"/>
  <c r="R6"/>
  <c r="S6"/>
  <c r="S5"/>
  <c r="R5"/>
  <c r="Q5"/>
  <c r="P5"/>
  <c r="O5"/>
  <c r="N5"/>
  <c r="M5"/>
  <c r="L5"/>
  <c r="K5"/>
  <c r="J5"/>
  <c r="I5"/>
  <c r="T5" s="1"/>
  <c r="I5" i="5"/>
  <c r="J5"/>
  <c r="K5"/>
  <c r="L5"/>
  <c r="M5"/>
  <c r="N5"/>
  <c r="O5"/>
  <c r="P5"/>
  <c r="Q5"/>
  <c r="R5"/>
  <c r="S5"/>
  <c r="N5" i="6"/>
  <c r="O5"/>
  <c r="P5"/>
  <c r="Q5"/>
  <c r="R5"/>
  <c r="S5"/>
  <c r="M5"/>
  <c r="S12"/>
  <c r="R12"/>
  <c r="Q12"/>
  <c r="P12"/>
  <c r="O12"/>
  <c r="N12"/>
  <c r="M12"/>
  <c r="T12"/>
  <c r="S11"/>
  <c r="R11"/>
  <c r="Q11"/>
  <c r="P11"/>
  <c r="O11"/>
  <c r="N11"/>
  <c r="M11"/>
  <c r="T11"/>
  <c r="S10"/>
  <c r="R10"/>
  <c r="Q10"/>
  <c r="P10"/>
  <c r="O10"/>
  <c r="N10"/>
  <c r="M10"/>
  <c r="T10"/>
  <c r="S9"/>
  <c r="R9"/>
  <c r="Q9"/>
  <c r="P9"/>
  <c r="O9"/>
  <c r="N9"/>
  <c r="M9"/>
  <c r="T9"/>
  <c r="S8"/>
  <c r="R8"/>
  <c r="Q8"/>
  <c r="P8"/>
  <c r="O8"/>
  <c r="N8"/>
  <c r="M8"/>
  <c r="T8"/>
  <c r="S7"/>
  <c r="R7"/>
  <c r="Q7"/>
  <c r="P7"/>
  <c r="O7"/>
  <c r="N7"/>
  <c r="M7"/>
  <c r="T7"/>
  <c r="S6"/>
  <c r="R6"/>
  <c r="Q6"/>
  <c r="P6"/>
  <c r="O6"/>
  <c r="N6"/>
  <c r="M6"/>
  <c r="T6"/>
  <c r="T5"/>
  <c r="S4"/>
  <c r="R4"/>
  <c r="Q4"/>
  <c r="P4"/>
  <c r="O4"/>
  <c r="N4"/>
  <c r="M4"/>
  <c r="T4"/>
  <c r="G13"/>
  <c r="S3"/>
  <c r="S13" s="1"/>
  <c r="R3"/>
  <c r="R13" s="1"/>
  <c r="Q3"/>
  <c r="Q13" s="1"/>
  <c r="P3"/>
  <c r="P13" s="1"/>
  <c r="O3"/>
  <c r="O13" s="1"/>
  <c r="N3"/>
  <c r="N13" s="1"/>
  <c r="M3"/>
  <c r="M13" s="1"/>
  <c r="L13"/>
  <c r="K13"/>
  <c r="J13"/>
  <c r="I13"/>
  <c r="F13"/>
  <c r="S12" i="5"/>
  <c r="R12"/>
  <c r="Q12"/>
  <c r="P12"/>
  <c r="O12"/>
  <c r="N12"/>
  <c r="M12"/>
  <c r="L12"/>
  <c r="K12"/>
  <c r="J12"/>
  <c r="I12"/>
  <c r="H12"/>
  <c r="T12" s="1"/>
  <c r="S11"/>
  <c r="R11"/>
  <c r="Q11"/>
  <c r="P11"/>
  <c r="O11"/>
  <c r="N11"/>
  <c r="M11"/>
  <c r="L11"/>
  <c r="K11"/>
  <c r="J11"/>
  <c r="I11"/>
  <c r="H11"/>
  <c r="T11" s="1"/>
  <c r="S10"/>
  <c r="R10"/>
  <c r="Q10"/>
  <c r="P10"/>
  <c r="O10"/>
  <c r="N10"/>
  <c r="M10"/>
  <c r="L10"/>
  <c r="K10"/>
  <c r="J10"/>
  <c r="I10"/>
  <c r="H10"/>
  <c r="T10" s="1"/>
  <c r="S9"/>
  <c r="R9"/>
  <c r="Q9"/>
  <c r="P9"/>
  <c r="O9"/>
  <c r="N9"/>
  <c r="M9"/>
  <c r="L9"/>
  <c r="K9"/>
  <c r="J9"/>
  <c r="I9"/>
  <c r="H9"/>
  <c r="T9" s="1"/>
  <c r="S8"/>
  <c r="R8"/>
  <c r="Q8"/>
  <c r="P8"/>
  <c r="O8"/>
  <c r="N8"/>
  <c r="M8"/>
  <c r="L8"/>
  <c r="K8"/>
  <c r="J8"/>
  <c r="I8"/>
  <c r="H8"/>
  <c r="T8" s="1"/>
  <c r="S7"/>
  <c r="R7"/>
  <c r="Q7"/>
  <c r="P7"/>
  <c r="O7"/>
  <c r="N7"/>
  <c r="M7"/>
  <c r="L7"/>
  <c r="K7"/>
  <c r="J7"/>
  <c r="I7"/>
  <c r="H7"/>
  <c r="T7" s="1"/>
  <c r="S6"/>
  <c r="R6"/>
  <c r="Q6"/>
  <c r="P6"/>
  <c r="O6"/>
  <c r="N6"/>
  <c r="M6"/>
  <c r="L6"/>
  <c r="K6"/>
  <c r="J6"/>
  <c r="I6"/>
  <c r="H6"/>
  <c r="T6" s="1"/>
  <c r="T5"/>
  <c r="S4"/>
  <c r="R4"/>
  <c r="Q4"/>
  <c r="P4"/>
  <c r="O4"/>
  <c r="N4"/>
  <c r="M4"/>
  <c r="L4"/>
  <c r="K4"/>
  <c r="J4"/>
  <c r="I4"/>
  <c r="H4"/>
  <c r="T4" s="1"/>
  <c r="G13"/>
  <c r="S3"/>
  <c r="S13" s="1"/>
  <c r="R3"/>
  <c r="R13" s="1"/>
  <c r="Q3"/>
  <c r="Q13" s="1"/>
  <c r="P3"/>
  <c r="P13" s="1"/>
  <c r="O3"/>
  <c r="O13" s="1"/>
  <c r="N3"/>
  <c r="N13" s="1"/>
  <c r="M3"/>
  <c r="M13" s="1"/>
  <c r="L3"/>
  <c r="L13" s="1"/>
  <c r="K3"/>
  <c r="K13" s="1"/>
  <c r="J3"/>
  <c r="J13" s="1"/>
  <c r="I3"/>
  <c r="I13" s="1"/>
  <c r="H3"/>
  <c r="F13"/>
  <c r="S12" i="4"/>
  <c r="R12"/>
  <c r="Q12"/>
  <c r="P12"/>
  <c r="O12"/>
  <c r="N12"/>
  <c r="M12"/>
  <c r="L12"/>
  <c r="K12"/>
  <c r="J12"/>
  <c r="I12"/>
  <c r="H12"/>
  <c r="T12" s="1"/>
  <c r="S11"/>
  <c r="R11"/>
  <c r="Q11"/>
  <c r="P11"/>
  <c r="O11"/>
  <c r="N11"/>
  <c r="M11"/>
  <c r="L11"/>
  <c r="K11"/>
  <c r="J11"/>
  <c r="I11"/>
  <c r="H11"/>
  <c r="T11" s="1"/>
  <c r="S10"/>
  <c r="R10"/>
  <c r="Q10"/>
  <c r="P10"/>
  <c r="O10"/>
  <c r="N10"/>
  <c r="M10"/>
  <c r="L10"/>
  <c r="K10"/>
  <c r="J10"/>
  <c r="I10"/>
  <c r="H10"/>
  <c r="T10" s="1"/>
  <c r="S9"/>
  <c r="R9"/>
  <c r="Q9"/>
  <c r="P9"/>
  <c r="O9"/>
  <c r="N9"/>
  <c r="M9"/>
  <c r="L9"/>
  <c r="K9"/>
  <c r="J9"/>
  <c r="I9"/>
  <c r="H9"/>
  <c r="T9" s="1"/>
  <c r="S8"/>
  <c r="R8"/>
  <c r="Q8"/>
  <c r="P8"/>
  <c r="O8"/>
  <c r="N8"/>
  <c r="M8"/>
  <c r="L8"/>
  <c r="K8"/>
  <c r="J8"/>
  <c r="I8"/>
  <c r="H8"/>
  <c r="T8" s="1"/>
  <c r="S7"/>
  <c r="R7"/>
  <c r="Q7"/>
  <c r="P7"/>
  <c r="O7"/>
  <c r="N7"/>
  <c r="M7"/>
  <c r="L7"/>
  <c r="K7"/>
  <c r="J7"/>
  <c r="I7"/>
  <c r="H7"/>
  <c r="T7" s="1"/>
  <c r="T6"/>
  <c r="S4"/>
  <c r="R4"/>
  <c r="Q4"/>
  <c r="P4"/>
  <c r="O4"/>
  <c r="N4"/>
  <c r="M4"/>
  <c r="L4"/>
  <c r="K4"/>
  <c r="J4"/>
  <c r="I4"/>
  <c r="H4"/>
  <c r="T4" s="1"/>
  <c r="G13"/>
  <c r="S3"/>
  <c r="S13" s="1"/>
  <c r="R3"/>
  <c r="R13" s="1"/>
  <c r="Q3"/>
  <c r="Q13" s="1"/>
  <c r="P3"/>
  <c r="P13" s="1"/>
  <c r="O3"/>
  <c r="O13" s="1"/>
  <c r="N3"/>
  <c r="N13" s="1"/>
  <c r="M3"/>
  <c r="M13" s="1"/>
  <c r="L3"/>
  <c r="L13" s="1"/>
  <c r="K3"/>
  <c r="K13" s="1"/>
  <c r="J3"/>
  <c r="J13" s="1"/>
  <c r="I3"/>
  <c r="I13" s="1"/>
  <c r="H3"/>
  <c r="F13"/>
  <c r="S12" i="3"/>
  <c r="R12"/>
  <c r="Q12"/>
  <c r="P12"/>
  <c r="O12"/>
  <c r="N12"/>
  <c r="M12"/>
  <c r="L12"/>
  <c r="K12"/>
  <c r="J12"/>
  <c r="I12"/>
  <c r="H12"/>
  <c r="T12" s="1"/>
  <c r="S11"/>
  <c r="R11"/>
  <c r="Q11"/>
  <c r="P11"/>
  <c r="O11"/>
  <c r="N11"/>
  <c r="M11"/>
  <c r="L11"/>
  <c r="K11"/>
  <c r="J11"/>
  <c r="I11"/>
  <c r="H11"/>
  <c r="T11" s="1"/>
  <c r="S10"/>
  <c r="R10"/>
  <c r="Q10"/>
  <c r="P10"/>
  <c r="O10"/>
  <c r="N10"/>
  <c r="M10"/>
  <c r="L10"/>
  <c r="K10"/>
  <c r="J10"/>
  <c r="I10"/>
  <c r="H10"/>
  <c r="T10" s="1"/>
  <c r="S9"/>
  <c r="R9"/>
  <c r="Q9"/>
  <c r="P9"/>
  <c r="O9"/>
  <c r="N9"/>
  <c r="M9"/>
  <c r="L9"/>
  <c r="K9"/>
  <c r="J9"/>
  <c r="I9"/>
  <c r="H9"/>
  <c r="T9" s="1"/>
  <c r="S8"/>
  <c r="R8"/>
  <c r="Q8"/>
  <c r="P8"/>
  <c r="O8"/>
  <c r="N8"/>
  <c r="M8"/>
  <c r="L8"/>
  <c r="K8"/>
  <c r="J8"/>
  <c r="I8"/>
  <c r="H8"/>
  <c r="T8" s="1"/>
  <c r="S7"/>
  <c r="R7"/>
  <c r="Q7"/>
  <c r="P7"/>
  <c r="O7"/>
  <c r="N7"/>
  <c r="M7"/>
  <c r="L7"/>
  <c r="K7"/>
  <c r="T7"/>
  <c r="S6"/>
  <c r="R6"/>
  <c r="Q6"/>
  <c r="P6"/>
  <c r="O6"/>
  <c r="N6"/>
  <c r="M6"/>
  <c r="L6"/>
  <c r="K6"/>
  <c r="J6"/>
  <c r="I6"/>
  <c r="H6"/>
  <c r="T6" s="1"/>
  <c r="T5"/>
  <c r="S4"/>
  <c r="R4"/>
  <c r="Q4"/>
  <c r="P4"/>
  <c r="O4"/>
  <c r="N4"/>
  <c r="M4"/>
  <c r="L4"/>
  <c r="K4"/>
  <c r="J4"/>
  <c r="I4"/>
  <c r="H4"/>
  <c r="T4" s="1"/>
  <c r="G13"/>
  <c r="S3"/>
  <c r="S13" s="1"/>
  <c r="R3"/>
  <c r="R13" s="1"/>
  <c r="Q3"/>
  <c r="Q13" s="1"/>
  <c r="P3"/>
  <c r="P13" s="1"/>
  <c r="O3"/>
  <c r="O13" s="1"/>
  <c r="N3"/>
  <c r="N13" s="1"/>
  <c r="M3"/>
  <c r="M13" s="1"/>
  <c r="L3"/>
  <c r="L13" s="1"/>
  <c r="K3"/>
  <c r="K13" s="1"/>
  <c r="J3"/>
  <c r="J13" s="1"/>
  <c r="I3"/>
  <c r="I13" s="1"/>
  <c r="H3"/>
  <c r="F13"/>
  <c r="S12" i="2"/>
  <c r="R12"/>
  <c r="Q12"/>
  <c r="P12"/>
  <c r="O12"/>
  <c r="N12"/>
  <c r="M12"/>
  <c r="L12"/>
  <c r="K12"/>
  <c r="J12"/>
  <c r="I12"/>
  <c r="H12"/>
  <c r="T12" s="1"/>
  <c r="S11"/>
  <c r="R11"/>
  <c r="Q11"/>
  <c r="P11"/>
  <c r="O11"/>
  <c r="N11"/>
  <c r="M11"/>
  <c r="L11"/>
  <c r="K11"/>
  <c r="J11"/>
  <c r="I11"/>
  <c r="H11"/>
  <c r="T11" s="1"/>
  <c r="S10"/>
  <c r="R10"/>
  <c r="Q10"/>
  <c r="P10"/>
  <c r="O10"/>
  <c r="N10"/>
  <c r="M10"/>
  <c r="L10"/>
  <c r="K10"/>
  <c r="J10"/>
  <c r="I10"/>
  <c r="H10"/>
  <c r="T10" s="1"/>
  <c r="S9"/>
  <c r="R9"/>
  <c r="Q9"/>
  <c r="P9"/>
  <c r="O9"/>
  <c r="N9"/>
  <c r="M9"/>
  <c r="L9"/>
  <c r="K9"/>
  <c r="J9"/>
  <c r="I9"/>
  <c r="H9"/>
  <c r="T9" s="1"/>
  <c r="S8"/>
  <c r="R8"/>
  <c r="Q8"/>
  <c r="P8"/>
  <c r="O8"/>
  <c r="N8"/>
  <c r="M8"/>
  <c r="L8"/>
  <c r="K8"/>
  <c r="J8"/>
  <c r="I8"/>
  <c r="H8"/>
  <c r="T8" s="1"/>
  <c r="S7"/>
  <c r="R7"/>
  <c r="Q7"/>
  <c r="P7"/>
  <c r="O7"/>
  <c r="N7"/>
  <c r="M7"/>
  <c r="L7"/>
  <c r="K7"/>
  <c r="J7"/>
  <c r="I7"/>
  <c r="H7"/>
  <c r="T7" s="1"/>
  <c r="S6"/>
  <c r="R6"/>
  <c r="Q6"/>
  <c r="P6"/>
  <c r="O6"/>
  <c r="N6"/>
  <c r="M6"/>
  <c r="L6"/>
  <c r="K6"/>
  <c r="J6"/>
  <c r="I6"/>
  <c r="H6"/>
  <c r="T6" s="1"/>
  <c r="S13"/>
  <c r="R13"/>
  <c r="Q13"/>
  <c r="P13"/>
  <c r="O13"/>
  <c r="N13"/>
  <c r="M13"/>
  <c r="T5"/>
  <c r="H4"/>
  <c r="T4" s="1"/>
  <c r="Y4" i="1" s="1"/>
  <c r="G13" i="2"/>
  <c r="L13"/>
  <c r="K13"/>
  <c r="J13"/>
  <c r="I13"/>
  <c r="H3"/>
  <c r="F13"/>
  <c r="G13" i="1"/>
  <c r="I3"/>
  <c r="J3"/>
  <c r="H3"/>
  <c r="T3" s="1"/>
  <c r="I4"/>
  <c r="I13" s="1"/>
  <c r="J4"/>
  <c r="J13" s="1"/>
  <c r="K4"/>
  <c r="K13" s="1"/>
  <c r="L4"/>
  <c r="L13" s="1"/>
  <c r="M13"/>
  <c r="N13"/>
  <c r="O13"/>
  <c r="P13"/>
  <c r="Q13"/>
  <c r="R13"/>
  <c r="S13"/>
  <c r="AB5" i="7" l="1"/>
  <c r="H13"/>
  <c r="T3"/>
  <c r="AA3" s="1"/>
  <c r="AA13" s="1"/>
  <c r="Z8" i="2"/>
  <c r="AA8" s="1"/>
  <c r="Y8" i="1"/>
  <c r="Z9" i="2"/>
  <c r="AA9" s="1"/>
  <c r="Y9" i="1"/>
  <c r="Z10" i="2"/>
  <c r="AA10" s="1"/>
  <c r="Y10" i="1"/>
  <c r="Z11" i="2"/>
  <c r="AA11" s="1"/>
  <c r="Y11" i="1"/>
  <c r="Z12" i="2"/>
  <c r="AA12" s="1"/>
  <c r="Y12" i="1"/>
  <c r="Z6" i="2"/>
  <c r="AA6" s="1"/>
  <c r="Y6" i="1"/>
  <c r="Z7" i="2"/>
  <c r="AA7" s="1"/>
  <c r="Y7" i="1"/>
  <c r="Y4" i="3"/>
  <c r="Z4" s="1"/>
  <c r="X4" i="1"/>
  <c r="Y7" i="3"/>
  <c r="X7" i="1"/>
  <c r="Y8" i="3"/>
  <c r="Z8" s="1"/>
  <c r="X8" i="1"/>
  <c r="Y9" i="3"/>
  <c r="Z9" s="1"/>
  <c r="X9" i="1"/>
  <c r="Y10" i="3"/>
  <c r="Z10" s="1"/>
  <c r="X10" i="1"/>
  <c r="Y11" i="3"/>
  <c r="Z11" s="1"/>
  <c r="X11" i="1"/>
  <c r="Y12" i="3"/>
  <c r="Z12" s="1"/>
  <c r="X12" i="1"/>
  <c r="V4" i="4"/>
  <c r="X4" s="1"/>
  <c r="Y4" s="1"/>
  <c r="W4" i="5"/>
  <c r="V5" i="4"/>
  <c r="X5" s="1"/>
  <c r="Y5" s="1"/>
  <c r="W5" i="5"/>
  <c r="V6" i="4"/>
  <c r="X6" s="1"/>
  <c r="Y6" s="1"/>
  <c r="W6" i="5"/>
  <c r="V7" i="4"/>
  <c r="X7" s="1"/>
  <c r="Y7" s="1"/>
  <c r="W7" i="5"/>
  <c r="V8" i="4"/>
  <c r="X8" s="1"/>
  <c r="Y8" s="1"/>
  <c r="W8" i="5"/>
  <c r="V9" i="4"/>
  <c r="X9" s="1"/>
  <c r="Y9" s="1"/>
  <c r="W9" i="5"/>
  <c r="V10" i="4"/>
  <c r="X10" s="1"/>
  <c r="Y10" s="1"/>
  <c r="W10" i="5"/>
  <c r="V11" i="4"/>
  <c r="X11" s="1"/>
  <c r="Y11" s="1"/>
  <c r="W11" i="5"/>
  <c r="V12" i="4"/>
  <c r="X12" s="1"/>
  <c r="Y12" s="1"/>
  <c r="W12" i="5"/>
  <c r="Z5" i="2"/>
  <c r="Y5" i="1"/>
  <c r="Y6" i="3"/>
  <c r="Z6" s="1"/>
  <c r="X6" i="1"/>
  <c r="Y5" i="3"/>
  <c r="Z5" s="1"/>
  <c r="X5" i="1"/>
  <c r="W4"/>
  <c r="W6"/>
  <c r="W7"/>
  <c r="W8"/>
  <c r="W9"/>
  <c r="W10"/>
  <c r="W11"/>
  <c r="W12"/>
  <c r="W5"/>
  <c r="X4" i="5"/>
  <c r="V4" i="1"/>
  <c r="X6" i="5"/>
  <c r="V6" i="1"/>
  <c r="X7" i="5"/>
  <c r="V7" i="1"/>
  <c r="X8" i="5"/>
  <c r="V8" i="1"/>
  <c r="X9" i="5"/>
  <c r="V9" i="1"/>
  <c r="X10" i="5"/>
  <c r="V10" i="1"/>
  <c r="X11" i="5"/>
  <c r="V11" i="1"/>
  <c r="X12" i="5"/>
  <c r="V12" i="1"/>
  <c r="X5" i="5"/>
  <c r="V5" i="1"/>
  <c r="V4" i="6"/>
  <c r="W4" s="1"/>
  <c r="U4" i="1"/>
  <c r="V5" i="6"/>
  <c r="W5" s="1"/>
  <c r="U5" i="1"/>
  <c r="Z5" s="1"/>
  <c r="AA5" s="1"/>
  <c r="V6" i="6"/>
  <c r="W6" s="1"/>
  <c r="U6" i="1"/>
  <c r="Z6" s="1"/>
  <c r="AA6" s="1"/>
  <c r="V7" i="6"/>
  <c r="W7" s="1"/>
  <c r="U7" i="1"/>
  <c r="Z7" s="1"/>
  <c r="AA7" s="1"/>
  <c r="V8" i="6"/>
  <c r="W8" s="1"/>
  <c r="U8" i="1"/>
  <c r="Z8" s="1"/>
  <c r="AA8" s="1"/>
  <c r="V9" i="6"/>
  <c r="W9" s="1"/>
  <c r="U9" i="1"/>
  <c r="Z9" s="1"/>
  <c r="AA9" s="1"/>
  <c r="U10"/>
  <c r="Z10" s="1"/>
  <c r="AA10" s="1"/>
  <c r="V10" i="6"/>
  <c r="W10" s="1"/>
  <c r="U11" i="1"/>
  <c r="Z11" s="1"/>
  <c r="AA11" s="1"/>
  <c r="V11" i="6"/>
  <c r="W11" s="1"/>
  <c r="U12" i="1"/>
  <c r="Z12" s="1"/>
  <c r="AA12" s="1"/>
  <c r="V12" i="6"/>
  <c r="W12" s="1"/>
  <c r="H13"/>
  <c r="T3"/>
  <c r="U3" i="1" s="1"/>
  <c r="U13" s="1"/>
  <c r="H13" i="5"/>
  <c r="T3"/>
  <c r="H13" i="4"/>
  <c r="T3"/>
  <c r="W3" i="1" s="1"/>
  <c r="H13" i="3"/>
  <c r="T3"/>
  <c r="X3" i="1" s="1"/>
  <c r="Z4" i="2"/>
  <c r="AA4" s="1"/>
  <c r="H13"/>
  <c r="T3"/>
  <c r="H13" i="1"/>
  <c r="T4"/>
  <c r="Z4" l="1"/>
  <c r="T13" i="7"/>
  <c r="AB3"/>
  <c r="AB13" s="1"/>
  <c r="AA5" i="2"/>
  <c r="AA13" s="1"/>
  <c r="Z13"/>
  <c r="Z3"/>
  <c r="Y3" i="1"/>
  <c r="Z7" i="3"/>
  <c r="Z13" s="1"/>
  <c r="Y13"/>
  <c r="X13" i="1"/>
  <c r="V3"/>
  <c r="V3" i="4"/>
  <c r="V13" s="1"/>
  <c r="W3" i="5"/>
  <c r="W13" s="1"/>
  <c r="W13" i="1"/>
  <c r="V13"/>
  <c r="Z3"/>
  <c r="AA3" s="1"/>
  <c r="T13" i="6"/>
  <c r="V3"/>
  <c r="T13" i="5"/>
  <c r="X3"/>
  <c r="X13" s="1"/>
  <c r="T13" i="4"/>
  <c r="X3"/>
  <c r="T13" i="3"/>
  <c r="Y3"/>
  <c r="Z3" s="1"/>
  <c r="T13" i="2"/>
  <c r="AA3"/>
  <c r="AA4" i="1"/>
  <c r="T13"/>
  <c r="Y3" i="4" l="1"/>
  <c r="Y13" s="1"/>
  <c r="X13"/>
  <c r="W3" i="6"/>
  <c r="W13" s="1"/>
  <c r="V13"/>
</calcChain>
</file>

<file path=xl/sharedStrings.xml><?xml version="1.0" encoding="utf-8"?>
<sst xmlns="http://schemas.openxmlformats.org/spreadsheetml/2006/main" count="237" uniqueCount="47">
  <si>
    <t>2010年固定资产计提折旧表</t>
    <phoneticPr fontId="2" type="noConversion"/>
  </si>
  <si>
    <t>时间</t>
    <phoneticPr fontId="2" type="noConversion"/>
  </si>
  <si>
    <t>品名</t>
    <phoneticPr fontId="2" type="noConversion"/>
  </si>
  <si>
    <t>账面数量</t>
    <phoneticPr fontId="2" type="noConversion"/>
  </si>
  <si>
    <t>单价</t>
    <phoneticPr fontId="2" type="noConversion"/>
  </si>
  <si>
    <t>账面金额</t>
    <phoneticPr fontId="2" type="noConversion"/>
  </si>
  <si>
    <t>预计残值5%</t>
    <phoneticPr fontId="2" type="noConversion"/>
  </si>
  <si>
    <t>计提折旧额</t>
    <phoneticPr fontId="2" type="noConversion"/>
  </si>
  <si>
    <t>1月</t>
    <phoneticPr fontId="2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</si>
  <si>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</si>
  <si>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</si>
  <si>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</si>
  <si>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</si>
  <si>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</si>
  <si>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</si>
  <si>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</si>
  <si>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</si>
  <si>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</si>
  <si>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</si>
  <si>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</si>
  <si>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2010折旧合计</t>
    <phoneticPr fontId="2" type="noConversion"/>
  </si>
  <si>
    <t>累计折旧</t>
    <phoneticPr fontId="2" type="noConversion"/>
  </si>
  <si>
    <t>净值</t>
    <phoneticPr fontId="2" type="noConversion"/>
  </si>
  <si>
    <t>盘点数量</t>
    <phoneticPr fontId="2" type="noConversion"/>
  </si>
  <si>
    <t>盘点金额</t>
    <phoneticPr fontId="2" type="noConversion"/>
  </si>
  <si>
    <t>掌上电脑</t>
    <phoneticPr fontId="2" type="noConversion"/>
  </si>
  <si>
    <t>合计</t>
    <phoneticPr fontId="2" type="noConversion"/>
  </si>
  <si>
    <t>2008折旧合计</t>
  </si>
  <si>
    <t>2009折旧合计</t>
  </si>
  <si>
    <t>2006折旧合计</t>
  </si>
  <si>
    <t>2007折旧合计</t>
  </si>
  <si>
    <t>2005折旧合计</t>
  </si>
  <si>
    <t>……</t>
    <phoneticPr fontId="2" type="noConversion"/>
  </si>
  <si>
    <t>打印机</t>
    <phoneticPr fontId="2" type="noConversion"/>
  </si>
  <si>
    <t>台式机</t>
    <phoneticPr fontId="2" type="noConversion"/>
  </si>
  <si>
    <t>2009年固定资产计提折旧表</t>
    <phoneticPr fontId="2" type="noConversion"/>
  </si>
  <si>
    <t>2009折旧合计</t>
    <phoneticPr fontId="2" type="noConversion"/>
  </si>
  <si>
    <t>2005年固定资产计提折旧表</t>
    <phoneticPr fontId="2" type="noConversion"/>
  </si>
  <si>
    <t>2006年固定资产计提折旧表</t>
    <phoneticPr fontId="2" type="noConversion"/>
  </si>
  <si>
    <t>2006折旧合计</t>
    <phoneticPr fontId="2" type="noConversion"/>
  </si>
  <si>
    <t>2007年固定资产计提折旧表</t>
    <phoneticPr fontId="2" type="noConversion"/>
  </si>
  <si>
    <t>2007折旧合计</t>
    <phoneticPr fontId="2" type="noConversion"/>
  </si>
  <si>
    <t>笔记本</t>
    <phoneticPr fontId="2" type="noConversion"/>
  </si>
  <si>
    <t>2008年固定资产计提折旧表</t>
    <phoneticPr fontId="2" type="noConversion"/>
  </si>
  <si>
    <t>2011年固定资产计提折旧表</t>
    <phoneticPr fontId="2" type="noConversion"/>
  </si>
  <si>
    <t>2010折旧合计</t>
  </si>
  <si>
    <t>2011折旧合计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</si>
</sst>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\/mm\/dd"/>
    <numFmt numFmtId="177" formatCode="yyyy/m/d;@"/>
  </numFmts>
  <fonts count="4">
    <font>
      <sz val="12"/>
      <name val="宋体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76" fontId="3" fillId="0" borderId="2" xfId="0" applyNumberFormat="1" applyFont="1" applyBorder="1"/>
    <xf numFmtId="0" fontId="3" fillId="0" borderId="2" xfId="0" applyFont="1" applyBorder="1"/>
    <xf numFmtId="4" fontId="3" fillId="0" borderId="2" xfId="0" applyNumberFormat="1" applyFont="1" applyFill="1" applyBorder="1"/>
    <xf numFmtId="177" fontId="3" fillId="0" borderId="2" xfId="0" applyNumberFormat="1" applyFont="1" applyFill="1" applyBorder="1" applyAlignment="1">
      <alignment horizontal="center"/>
    </xf>
    <xf numFmtId="4" fontId="3" fillId="3" borderId="2" xfId="0" applyNumberFormat="1" applyFont="1" applyFill="1" applyBorder="1"/>
    <xf numFmtId="0" fontId="0" fillId="0" borderId="2" xfId="0" applyBorder="1"/>
    <xf numFmtId="4" fontId="3" fillId="4" borderId="2" xfId="0" applyNumberFormat="1" applyFont="1" applyFill="1" applyBorder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3"/>
  <sheetViews>
    <sheetView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1" width="12.625" bestFit="1" customWidth="1"/>
    <col min="22" max="22" width="13.5" bestFit="1" customWidth="1"/>
    <col min="23" max="23" width="14.125" bestFit="1" customWidth="1"/>
    <col min="24" max="24" width="5.625" customWidth="1"/>
    <col min="25" max="25" width="18.625" customWidth="1"/>
  </cols>
  <sheetData>
    <row r="1" spans="1:25" ht="20.25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31</v>
      </c>
      <c r="U2" s="2" t="s">
        <v>32</v>
      </c>
      <c r="V2" s="2" t="s">
        <v>21</v>
      </c>
      <c r="W2" s="2" t="s">
        <v>22</v>
      </c>
      <c r="X2" s="2" t="s">
        <v>23</v>
      </c>
      <c r="Y2" s="2" t="s">
        <v>24</v>
      </c>
    </row>
    <row r="3" spans="1:25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6">
        <f t="shared" ref="F3:F12" si="0">E3*5%</f>
        <v>479</v>
      </c>
      <c r="G3" s="6">
        <f t="shared" ref="G3:G12" si="1">E3-F3</f>
        <v>9101</v>
      </c>
      <c r="H3" s="6">
        <v>0</v>
      </c>
      <c r="I3" s="6">
        <v>0</v>
      </c>
      <c r="J3" s="6">
        <v>0</v>
      </c>
      <c r="K3" s="6">
        <v>0</v>
      </c>
      <c r="L3" s="8">
        <v>0</v>
      </c>
      <c r="M3" s="6">
        <f t="shared" ref="M3:S3" si="2">$G$3/60</f>
        <v>151.68333333333334</v>
      </c>
      <c r="N3" s="6">
        <f t="shared" si="2"/>
        <v>151.68333333333334</v>
      </c>
      <c r="O3" s="6">
        <f t="shared" si="2"/>
        <v>151.68333333333334</v>
      </c>
      <c r="P3" s="6">
        <f t="shared" si="2"/>
        <v>151.68333333333334</v>
      </c>
      <c r="Q3" s="6">
        <f t="shared" si="2"/>
        <v>151.68333333333334</v>
      </c>
      <c r="R3" s="6">
        <f t="shared" si="2"/>
        <v>151.68333333333334</v>
      </c>
      <c r="S3" s="6">
        <f t="shared" si="2"/>
        <v>151.68333333333334</v>
      </c>
      <c r="T3" s="6">
        <f>SUM(H3:S3)</f>
        <v>1061.7833333333335</v>
      </c>
      <c r="U3" s="6"/>
      <c r="V3" s="6">
        <f>SUM(T3:T3)</f>
        <v>1061.7833333333335</v>
      </c>
      <c r="W3" s="6">
        <f>E3-V3</f>
        <v>8518.2166666666672</v>
      </c>
      <c r="X3" s="5"/>
      <c r="Y3" s="6"/>
    </row>
    <row r="4" spans="1:25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3">D4*C4</f>
        <v>6000</v>
      </c>
      <c r="F4" s="6">
        <f t="shared" si="0"/>
        <v>300</v>
      </c>
      <c r="G4" s="6">
        <f t="shared" si="1"/>
        <v>5700</v>
      </c>
      <c r="H4" s="6">
        <v>0</v>
      </c>
      <c r="I4" s="6">
        <v>0</v>
      </c>
      <c r="J4" s="6">
        <v>0</v>
      </c>
      <c r="K4" s="6">
        <v>0</v>
      </c>
      <c r="L4" s="8">
        <v>0</v>
      </c>
      <c r="M4" s="6">
        <f t="shared" ref="M4:S4" si="4">$G$4/60</f>
        <v>95</v>
      </c>
      <c r="N4" s="6">
        <f t="shared" si="4"/>
        <v>95</v>
      </c>
      <c r="O4" s="6">
        <f t="shared" si="4"/>
        <v>95</v>
      </c>
      <c r="P4" s="6">
        <f t="shared" si="4"/>
        <v>95</v>
      </c>
      <c r="Q4" s="6">
        <f t="shared" si="4"/>
        <v>95</v>
      </c>
      <c r="R4" s="6">
        <f t="shared" si="4"/>
        <v>95</v>
      </c>
      <c r="S4" s="6">
        <f t="shared" si="4"/>
        <v>95</v>
      </c>
      <c r="T4" s="6">
        <f t="shared" ref="T4:T12" si="5">SUM(H4:S4)</f>
        <v>665</v>
      </c>
      <c r="U4" s="6"/>
      <c r="V4" s="6">
        <f>SUM(T4:T4)</f>
        <v>665</v>
      </c>
      <c r="W4" s="6">
        <f>E4-V4</f>
        <v>5335</v>
      </c>
      <c r="X4" s="5"/>
      <c r="Y4" s="6"/>
    </row>
    <row r="5" spans="1:25">
      <c r="A5" s="4"/>
      <c r="B5" s="5"/>
      <c r="C5" s="5"/>
      <c r="D5" s="6"/>
      <c r="E5" s="6">
        <f t="shared" si="3"/>
        <v>0</v>
      </c>
      <c r="F5" s="6">
        <f t="shared" si="0"/>
        <v>0</v>
      </c>
      <c r="G5" s="6">
        <f t="shared" si="1"/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f>$G$5/60</f>
        <v>0</v>
      </c>
      <c r="N5" s="6">
        <f t="shared" ref="N5:S5" si="6">$G$5/60</f>
        <v>0</v>
      </c>
      <c r="O5" s="6">
        <f t="shared" si="6"/>
        <v>0</v>
      </c>
      <c r="P5" s="6">
        <f t="shared" si="6"/>
        <v>0</v>
      </c>
      <c r="Q5" s="6">
        <f t="shared" si="6"/>
        <v>0</v>
      </c>
      <c r="R5" s="6">
        <f t="shared" si="6"/>
        <v>0</v>
      </c>
      <c r="S5" s="6">
        <f t="shared" si="6"/>
        <v>0</v>
      </c>
      <c r="T5" s="6">
        <f t="shared" si="5"/>
        <v>0</v>
      </c>
      <c r="U5" s="6"/>
      <c r="V5" s="6">
        <f>SUM(T5:T5)</f>
        <v>0</v>
      </c>
      <c r="W5" s="6">
        <f>E5-V5</f>
        <v>0</v>
      </c>
      <c r="X5" s="5"/>
      <c r="Y5" s="6"/>
    </row>
    <row r="6" spans="1:25">
      <c r="A6" s="4"/>
      <c r="B6" s="5"/>
      <c r="C6" s="5"/>
      <c r="D6" s="6"/>
      <c r="E6" s="6">
        <f t="shared" si="3"/>
        <v>0</v>
      </c>
      <c r="F6" s="6">
        <f t="shared" si="0"/>
        <v>0</v>
      </c>
      <c r="G6" s="6">
        <f t="shared" si="1"/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f t="shared" ref="M6:S6" si="7">$G$6/60</f>
        <v>0</v>
      </c>
      <c r="N6" s="6">
        <f t="shared" si="7"/>
        <v>0</v>
      </c>
      <c r="O6" s="6">
        <f t="shared" si="7"/>
        <v>0</v>
      </c>
      <c r="P6" s="6">
        <f t="shared" si="7"/>
        <v>0</v>
      </c>
      <c r="Q6" s="6">
        <f t="shared" si="7"/>
        <v>0</v>
      </c>
      <c r="R6" s="6">
        <f t="shared" si="7"/>
        <v>0</v>
      </c>
      <c r="S6" s="6">
        <f t="shared" si="7"/>
        <v>0</v>
      </c>
      <c r="T6" s="6">
        <f t="shared" si="5"/>
        <v>0</v>
      </c>
      <c r="U6" s="6"/>
      <c r="V6" s="6">
        <f>SUM(T6:T6)</f>
        <v>0</v>
      </c>
      <c r="W6" s="6">
        <f>E6-V6</f>
        <v>0</v>
      </c>
      <c r="X6" s="5"/>
      <c r="Y6" s="6"/>
    </row>
    <row r="7" spans="1:25">
      <c r="A7" s="4"/>
      <c r="B7" s="5"/>
      <c r="C7" s="5"/>
      <c r="D7" s="6"/>
      <c r="E7" s="6">
        <f t="shared" si="3"/>
        <v>0</v>
      </c>
      <c r="F7" s="6">
        <f t="shared" si="0"/>
        <v>0</v>
      </c>
      <c r="G7" s="6">
        <f t="shared" si="1"/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f t="shared" ref="M7:S7" si="8">$G$7/60</f>
        <v>0</v>
      </c>
      <c r="N7" s="6">
        <f t="shared" si="8"/>
        <v>0</v>
      </c>
      <c r="O7" s="6">
        <f t="shared" si="8"/>
        <v>0</v>
      </c>
      <c r="P7" s="6">
        <f t="shared" si="8"/>
        <v>0</v>
      </c>
      <c r="Q7" s="6">
        <f t="shared" si="8"/>
        <v>0</v>
      </c>
      <c r="R7" s="6">
        <f t="shared" si="8"/>
        <v>0</v>
      </c>
      <c r="S7" s="6">
        <f t="shared" si="8"/>
        <v>0</v>
      </c>
      <c r="T7" s="6">
        <f t="shared" si="5"/>
        <v>0</v>
      </c>
      <c r="U7" s="6"/>
      <c r="V7" s="6">
        <f>SUM(T7:T7)</f>
        <v>0</v>
      </c>
      <c r="W7" s="6">
        <f>E7-V7</f>
        <v>0</v>
      </c>
      <c r="X7" s="5"/>
      <c r="Y7" s="6"/>
    </row>
    <row r="8" spans="1:25">
      <c r="A8" s="4"/>
      <c r="B8" s="5"/>
      <c r="C8" s="5"/>
      <c r="D8" s="6"/>
      <c r="E8" s="6">
        <f t="shared" si="3"/>
        <v>0</v>
      </c>
      <c r="F8" s="6">
        <f t="shared" si="0"/>
        <v>0</v>
      </c>
      <c r="G8" s="6">
        <f t="shared" si="1"/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f t="shared" ref="M8:S8" si="9">$G$8/60</f>
        <v>0</v>
      </c>
      <c r="N8" s="6">
        <f t="shared" si="9"/>
        <v>0</v>
      </c>
      <c r="O8" s="6">
        <f t="shared" si="9"/>
        <v>0</v>
      </c>
      <c r="P8" s="6">
        <f t="shared" si="9"/>
        <v>0</v>
      </c>
      <c r="Q8" s="6">
        <f t="shared" si="9"/>
        <v>0</v>
      </c>
      <c r="R8" s="6">
        <f t="shared" si="9"/>
        <v>0</v>
      </c>
      <c r="S8" s="6">
        <f t="shared" si="9"/>
        <v>0</v>
      </c>
      <c r="T8" s="6">
        <f t="shared" si="5"/>
        <v>0</v>
      </c>
      <c r="U8" s="6"/>
      <c r="V8" s="6">
        <f>SUM(T8:T8)</f>
        <v>0</v>
      </c>
      <c r="W8" s="6">
        <f>E8-V8</f>
        <v>0</v>
      </c>
      <c r="X8" s="5"/>
      <c r="Y8" s="6"/>
    </row>
    <row r="9" spans="1:25">
      <c r="A9" s="4"/>
      <c r="B9" s="5"/>
      <c r="C9" s="5"/>
      <c r="D9" s="6"/>
      <c r="E9" s="6">
        <f t="shared" si="3"/>
        <v>0</v>
      </c>
      <c r="F9" s="6">
        <f t="shared" si="0"/>
        <v>0</v>
      </c>
      <c r="G9" s="6">
        <f t="shared" si="1"/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f t="shared" ref="M9:S9" si="10">$G$9/60</f>
        <v>0</v>
      </c>
      <c r="N9" s="6">
        <f t="shared" si="10"/>
        <v>0</v>
      </c>
      <c r="O9" s="6">
        <f t="shared" si="10"/>
        <v>0</v>
      </c>
      <c r="P9" s="6">
        <f t="shared" si="10"/>
        <v>0</v>
      </c>
      <c r="Q9" s="6">
        <f t="shared" si="10"/>
        <v>0</v>
      </c>
      <c r="R9" s="6">
        <f t="shared" si="10"/>
        <v>0</v>
      </c>
      <c r="S9" s="6">
        <f t="shared" si="10"/>
        <v>0</v>
      </c>
      <c r="T9" s="6">
        <f t="shared" si="5"/>
        <v>0</v>
      </c>
      <c r="U9" s="6"/>
      <c r="V9" s="6">
        <f>SUM(T9:T9)</f>
        <v>0</v>
      </c>
      <c r="W9" s="6">
        <f>E9-V9</f>
        <v>0</v>
      </c>
      <c r="X9" s="5"/>
      <c r="Y9" s="6"/>
    </row>
    <row r="10" spans="1:25">
      <c r="A10" s="4"/>
      <c r="B10" s="5"/>
      <c r="C10" s="5"/>
      <c r="D10" s="6"/>
      <c r="E10" s="6">
        <f t="shared" si="3"/>
        <v>0</v>
      </c>
      <c r="F10" s="6">
        <f t="shared" si="0"/>
        <v>0</v>
      </c>
      <c r="G10" s="6">
        <f t="shared" si="1"/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 t="shared" ref="M10:S10" si="11">$G$10/60</f>
        <v>0</v>
      </c>
      <c r="N10" s="6">
        <f t="shared" si="11"/>
        <v>0</v>
      </c>
      <c r="O10" s="6">
        <f t="shared" si="11"/>
        <v>0</v>
      </c>
      <c r="P10" s="6">
        <f t="shared" si="11"/>
        <v>0</v>
      </c>
      <c r="Q10" s="6">
        <f t="shared" si="11"/>
        <v>0</v>
      </c>
      <c r="R10" s="6">
        <f t="shared" si="11"/>
        <v>0</v>
      </c>
      <c r="S10" s="6">
        <f t="shared" si="11"/>
        <v>0</v>
      </c>
      <c r="T10" s="6">
        <f t="shared" si="5"/>
        <v>0</v>
      </c>
      <c r="U10" s="6"/>
      <c r="V10" s="6">
        <f>SUM(T10:T10)</f>
        <v>0</v>
      </c>
      <c r="W10" s="6">
        <f>E10-V10</f>
        <v>0</v>
      </c>
      <c r="X10" s="5"/>
      <c r="Y10" s="6"/>
    </row>
    <row r="11" spans="1:25">
      <c r="A11" s="4"/>
      <c r="B11" s="5"/>
      <c r="C11" s="5"/>
      <c r="D11" s="6"/>
      <c r="E11" s="6">
        <f t="shared" si="3"/>
        <v>0</v>
      </c>
      <c r="F11" s="6">
        <f t="shared" si="0"/>
        <v>0</v>
      </c>
      <c r="G11" s="6">
        <f t="shared" si="1"/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f t="shared" ref="M11:S11" si="12">$G$11/60</f>
        <v>0</v>
      </c>
      <c r="N11" s="6">
        <f t="shared" si="12"/>
        <v>0</v>
      </c>
      <c r="O11" s="6">
        <f t="shared" si="12"/>
        <v>0</v>
      </c>
      <c r="P11" s="6">
        <f t="shared" si="12"/>
        <v>0</v>
      </c>
      <c r="Q11" s="6">
        <f t="shared" si="12"/>
        <v>0</v>
      </c>
      <c r="R11" s="6">
        <f t="shared" si="12"/>
        <v>0</v>
      </c>
      <c r="S11" s="6">
        <f t="shared" si="12"/>
        <v>0</v>
      </c>
      <c r="T11" s="6">
        <f t="shared" si="5"/>
        <v>0</v>
      </c>
      <c r="U11" s="6"/>
      <c r="V11" s="6">
        <f>SUM(T11:T11)</f>
        <v>0</v>
      </c>
      <c r="W11" s="6">
        <f>E11-V11</f>
        <v>0</v>
      </c>
      <c r="X11" s="5"/>
      <c r="Y11" s="6"/>
    </row>
    <row r="12" spans="1:25">
      <c r="A12" s="4"/>
      <c r="B12" s="5"/>
      <c r="C12" s="5"/>
      <c r="D12" s="6"/>
      <c r="E12" s="6">
        <f t="shared" si="3"/>
        <v>0</v>
      </c>
      <c r="F12" s="6">
        <f t="shared" si="0"/>
        <v>0</v>
      </c>
      <c r="G12" s="6">
        <f t="shared" si="1"/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f t="shared" ref="M12:S12" si="13">$G$12/60</f>
        <v>0</v>
      </c>
      <c r="N12" s="6">
        <f t="shared" si="13"/>
        <v>0</v>
      </c>
      <c r="O12" s="6">
        <f t="shared" si="13"/>
        <v>0</v>
      </c>
      <c r="P12" s="6">
        <f t="shared" si="13"/>
        <v>0</v>
      </c>
      <c r="Q12" s="6">
        <f t="shared" si="13"/>
        <v>0</v>
      </c>
      <c r="R12" s="6">
        <f t="shared" si="13"/>
        <v>0</v>
      </c>
      <c r="S12" s="6">
        <f t="shared" si="13"/>
        <v>0</v>
      </c>
      <c r="T12" s="6">
        <f t="shared" si="5"/>
        <v>0</v>
      </c>
      <c r="U12" s="6"/>
      <c r="V12" s="6">
        <f>SUM(T12:T12)</f>
        <v>0</v>
      </c>
      <c r="W12" s="6">
        <f>E12-V12</f>
        <v>0</v>
      </c>
      <c r="X12" s="5"/>
      <c r="Y12" s="6"/>
    </row>
    <row r="13" spans="1:25">
      <c r="A13" s="7" t="s">
        <v>26</v>
      </c>
      <c r="B13" s="7"/>
      <c r="C13" s="5"/>
      <c r="D13" s="6"/>
      <c r="E13" s="6">
        <f t="shared" ref="E13:T13" si="14">SUM(E3:E12)</f>
        <v>15580</v>
      </c>
      <c r="F13" s="6">
        <f t="shared" si="14"/>
        <v>779</v>
      </c>
      <c r="G13" s="6">
        <f t="shared" si="14"/>
        <v>14801</v>
      </c>
      <c r="H13" s="6">
        <f t="shared" si="14"/>
        <v>0</v>
      </c>
      <c r="I13" s="6">
        <f t="shared" si="14"/>
        <v>0</v>
      </c>
      <c r="J13" s="6">
        <f t="shared" si="14"/>
        <v>0</v>
      </c>
      <c r="K13" s="6">
        <f t="shared" si="14"/>
        <v>0</v>
      </c>
      <c r="L13" s="6">
        <f t="shared" si="14"/>
        <v>0</v>
      </c>
      <c r="M13" s="6">
        <f t="shared" si="14"/>
        <v>246.68333333333334</v>
      </c>
      <c r="N13" s="6">
        <f t="shared" si="14"/>
        <v>246.68333333333334</v>
      </c>
      <c r="O13" s="6">
        <f t="shared" si="14"/>
        <v>246.68333333333334</v>
      </c>
      <c r="P13" s="6">
        <f t="shared" si="14"/>
        <v>246.68333333333334</v>
      </c>
      <c r="Q13" s="6">
        <f t="shared" si="14"/>
        <v>246.68333333333334</v>
      </c>
      <c r="R13" s="6">
        <f t="shared" si="14"/>
        <v>246.68333333333334</v>
      </c>
      <c r="S13" s="6">
        <f t="shared" si="14"/>
        <v>246.68333333333334</v>
      </c>
      <c r="T13" s="6">
        <f t="shared" si="14"/>
        <v>1726.7833333333335</v>
      </c>
      <c r="U13" s="6">
        <f>SUM(U3:U12)</f>
        <v>0</v>
      </c>
      <c r="V13" s="6">
        <f t="shared" ref="V13:W13" si="15">SUM(V3:V12)</f>
        <v>1726.7833333333335</v>
      </c>
      <c r="W13" s="6">
        <f t="shared" si="15"/>
        <v>13853.216666666667</v>
      </c>
      <c r="X13" s="5"/>
      <c r="Y13" s="6">
        <f>SUM(Y3:Y12)</f>
        <v>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44" orientation="landscape" r:id="rId1"/>
  <headerFooter alignWithMargins="0">
    <oddFooter xml:space="preserve">&amp;C主管：             &amp;R盘点人：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"/>
  <sheetViews>
    <sheetView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0" width="12.625" bestFit="1" customWidth="1"/>
    <col min="21" max="21" width="12.625" customWidth="1"/>
    <col min="22" max="22" width="12.625" bestFit="1" customWidth="1"/>
    <col min="23" max="23" width="13.5" bestFit="1" customWidth="1"/>
    <col min="24" max="24" width="14.125" bestFit="1" customWidth="1"/>
    <col min="25" max="25" width="5.625" customWidth="1"/>
    <col min="26" max="26" width="18.625" customWidth="1"/>
  </cols>
  <sheetData>
    <row r="1" spans="1:26" ht="2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39</v>
      </c>
      <c r="U2" s="2" t="s">
        <v>31</v>
      </c>
      <c r="V2" s="2" t="s">
        <v>32</v>
      </c>
      <c r="W2" s="2" t="s">
        <v>21</v>
      </c>
      <c r="X2" s="2" t="s">
        <v>22</v>
      </c>
      <c r="Y2" s="2" t="s">
        <v>23</v>
      </c>
      <c r="Z2" s="2" t="s">
        <v>24</v>
      </c>
    </row>
    <row r="3" spans="1:26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6">
        <f t="shared" ref="F3:F12" si="0">E3*5%</f>
        <v>479</v>
      </c>
      <c r="G3" s="6">
        <f t="shared" ref="G3:G12" si="1">E3-F3</f>
        <v>9101</v>
      </c>
      <c r="H3" s="6">
        <f>$G$3/60</f>
        <v>151.68333333333334</v>
      </c>
      <c r="I3" s="6">
        <f t="shared" ref="I3:S3" si="2">$G$3/60</f>
        <v>151.68333333333334</v>
      </c>
      <c r="J3" s="6">
        <f t="shared" si="2"/>
        <v>151.68333333333334</v>
      </c>
      <c r="K3" s="6">
        <f t="shared" si="2"/>
        <v>151.68333333333334</v>
      </c>
      <c r="L3" s="6">
        <f t="shared" si="2"/>
        <v>151.68333333333334</v>
      </c>
      <c r="M3" s="6">
        <f t="shared" si="2"/>
        <v>151.68333333333334</v>
      </c>
      <c r="N3" s="6">
        <f t="shared" si="2"/>
        <v>151.68333333333334</v>
      </c>
      <c r="O3" s="6">
        <f t="shared" si="2"/>
        <v>151.68333333333334</v>
      </c>
      <c r="P3" s="6">
        <f t="shared" si="2"/>
        <v>151.68333333333334</v>
      </c>
      <c r="Q3" s="6">
        <f t="shared" si="2"/>
        <v>151.68333333333334</v>
      </c>
      <c r="R3" s="6">
        <f t="shared" si="2"/>
        <v>151.68333333333334</v>
      </c>
      <c r="S3" s="6">
        <f t="shared" si="2"/>
        <v>151.68333333333334</v>
      </c>
      <c r="T3" s="6">
        <f>SUM(H3:S3)</f>
        <v>1820.2000000000005</v>
      </c>
      <c r="U3" s="6">
        <f>'2005'!T3</f>
        <v>1061.7833333333335</v>
      </c>
      <c r="V3" s="6"/>
      <c r="W3" s="6">
        <f>SUM(T3:U3)</f>
        <v>2881.983333333334</v>
      </c>
      <c r="X3" s="6">
        <f>E3-W3</f>
        <v>6698.0166666666664</v>
      </c>
      <c r="Y3" s="5"/>
      <c r="Z3" s="6"/>
    </row>
    <row r="4" spans="1:26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3">D4*C4</f>
        <v>6000</v>
      </c>
      <c r="F4" s="6">
        <f t="shared" si="0"/>
        <v>300</v>
      </c>
      <c r="G4" s="6">
        <f t="shared" si="1"/>
        <v>5700</v>
      </c>
      <c r="H4" s="6">
        <f>$G$4/60</f>
        <v>95</v>
      </c>
      <c r="I4" s="6">
        <f t="shared" ref="I4:S4" si="4">$G$4/60</f>
        <v>95</v>
      </c>
      <c r="J4" s="6">
        <f t="shared" si="4"/>
        <v>95</v>
      </c>
      <c r="K4" s="6">
        <f t="shared" si="4"/>
        <v>95</v>
      </c>
      <c r="L4" s="6">
        <f t="shared" si="4"/>
        <v>95</v>
      </c>
      <c r="M4" s="6">
        <f t="shared" si="4"/>
        <v>95</v>
      </c>
      <c r="N4" s="6">
        <f t="shared" si="4"/>
        <v>95</v>
      </c>
      <c r="O4" s="6">
        <f t="shared" si="4"/>
        <v>95</v>
      </c>
      <c r="P4" s="6">
        <f t="shared" si="4"/>
        <v>95</v>
      </c>
      <c r="Q4" s="6">
        <f t="shared" si="4"/>
        <v>95</v>
      </c>
      <c r="R4" s="6">
        <f t="shared" si="4"/>
        <v>95</v>
      </c>
      <c r="S4" s="6">
        <f t="shared" si="4"/>
        <v>95</v>
      </c>
      <c r="T4" s="6">
        <f t="shared" ref="T4:T12" si="5">SUM(H4:S4)</f>
        <v>1140</v>
      </c>
      <c r="U4" s="6">
        <f>'2005'!T4</f>
        <v>665</v>
      </c>
      <c r="V4" s="6"/>
      <c r="W4" s="6">
        <f t="shared" ref="W4:W12" si="6">SUM(T4:U4)</f>
        <v>1805</v>
      </c>
      <c r="X4" s="6">
        <f>E4-W4</f>
        <v>4195</v>
      </c>
      <c r="Y4" s="5"/>
      <c r="Z4" s="6"/>
    </row>
    <row r="5" spans="1:26">
      <c r="A5" s="4">
        <v>38739</v>
      </c>
      <c r="B5" s="5" t="s">
        <v>34</v>
      </c>
      <c r="C5" s="5">
        <v>5</v>
      </c>
      <c r="D5" s="6">
        <v>4200</v>
      </c>
      <c r="E5" s="6">
        <f t="shared" si="3"/>
        <v>21000</v>
      </c>
      <c r="F5" s="6">
        <f t="shared" si="0"/>
        <v>1050</v>
      </c>
      <c r="G5" s="6">
        <f t="shared" si="1"/>
        <v>19950</v>
      </c>
      <c r="H5" s="8">
        <v>0</v>
      </c>
      <c r="I5" s="6">
        <f t="shared" ref="I5:S5" si="7">$G$5/60</f>
        <v>332.5</v>
      </c>
      <c r="J5" s="6">
        <f t="shared" si="7"/>
        <v>332.5</v>
      </c>
      <c r="K5" s="6">
        <f t="shared" si="7"/>
        <v>332.5</v>
      </c>
      <c r="L5" s="6">
        <f t="shared" si="7"/>
        <v>332.5</v>
      </c>
      <c r="M5" s="6">
        <f t="shared" si="7"/>
        <v>332.5</v>
      </c>
      <c r="N5" s="6">
        <f t="shared" si="7"/>
        <v>332.5</v>
      </c>
      <c r="O5" s="6">
        <f t="shared" si="7"/>
        <v>332.5</v>
      </c>
      <c r="P5" s="6">
        <f t="shared" si="7"/>
        <v>332.5</v>
      </c>
      <c r="Q5" s="6">
        <f t="shared" si="7"/>
        <v>332.5</v>
      </c>
      <c r="R5" s="6">
        <f t="shared" si="7"/>
        <v>332.5</v>
      </c>
      <c r="S5" s="6">
        <f t="shared" si="7"/>
        <v>332.5</v>
      </c>
      <c r="T5" s="6">
        <f t="shared" si="5"/>
        <v>3657.5</v>
      </c>
      <c r="U5" s="6">
        <f>'2005'!T5</f>
        <v>0</v>
      </c>
      <c r="V5" s="6"/>
      <c r="W5" s="6">
        <f t="shared" si="6"/>
        <v>3657.5</v>
      </c>
      <c r="X5" s="6">
        <f>E5-W5</f>
        <v>17342.5</v>
      </c>
      <c r="Y5" s="5"/>
      <c r="Z5" s="6"/>
    </row>
    <row r="6" spans="1:26">
      <c r="A6" s="4"/>
      <c r="B6" s="5"/>
      <c r="C6" s="5"/>
      <c r="D6" s="6"/>
      <c r="E6" s="6">
        <f t="shared" si="3"/>
        <v>0</v>
      </c>
      <c r="F6" s="6">
        <f t="shared" si="0"/>
        <v>0</v>
      </c>
      <c r="G6" s="6">
        <f t="shared" si="1"/>
        <v>0</v>
      </c>
      <c r="H6" s="6">
        <f>$G$6/60</f>
        <v>0</v>
      </c>
      <c r="I6" s="6">
        <f t="shared" ref="I6:S6" si="8">$G$6/60</f>
        <v>0</v>
      </c>
      <c r="J6" s="6">
        <f t="shared" si="8"/>
        <v>0</v>
      </c>
      <c r="K6" s="6">
        <f t="shared" si="8"/>
        <v>0</v>
      </c>
      <c r="L6" s="6">
        <f t="shared" si="8"/>
        <v>0</v>
      </c>
      <c r="M6" s="6">
        <f t="shared" si="8"/>
        <v>0</v>
      </c>
      <c r="N6" s="6">
        <f t="shared" si="8"/>
        <v>0</v>
      </c>
      <c r="O6" s="6">
        <f t="shared" si="8"/>
        <v>0</v>
      </c>
      <c r="P6" s="6">
        <f t="shared" si="8"/>
        <v>0</v>
      </c>
      <c r="Q6" s="6">
        <f t="shared" si="8"/>
        <v>0</v>
      </c>
      <c r="R6" s="6">
        <f t="shared" si="8"/>
        <v>0</v>
      </c>
      <c r="S6" s="6">
        <f t="shared" si="8"/>
        <v>0</v>
      </c>
      <c r="T6" s="6">
        <f t="shared" si="5"/>
        <v>0</v>
      </c>
      <c r="U6" s="6">
        <f>'2005'!T6</f>
        <v>0</v>
      </c>
      <c r="V6" s="6"/>
      <c r="W6" s="6">
        <f t="shared" si="6"/>
        <v>0</v>
      </c>
      <c r="X6" s="6">
        <f>E6-W6</f>
        <v>0</v>
      </c>
      <c r="Y6" s="5"/>
      <c r="Z6" s="6"/>
    </row>
    <row r="7" spans="1:26">
      <c r="A7" s="4"/>
      <c r="B7" s="5"/>
      <c r="C7" s="5"/>
      <c r="D7" s="6"/>
      <c r="E7" s="6">
        <f t="shared" si="3"/>
        <v>0</v>
      </c>
      <c r="F7" s="6">
        <f t="shared" si="0"/>
        <v>0</v>
      </c>
      <c r="G7" s="6">
        <f t="shared" si="1"/>
        <v>0</v>
      </c>
      <c r="H7" s="6">
        <f>$G$7/60</f>
        <v>0</v>
      </c>
      <c r="I7" s="6">
        <f t="shared" ref="I7:S7" si="9">$G$7/60</f>
        <v>0</v>
      </c>
      <c r="J7" s="6">
        <f t="shared" si="9"/>
        <v>0</v>
      </c>
      <c r="K7" s="6">
        <f t="shared" si="9"/>
        <v>0</v>
      </c>
      <c r="L7" s="6">
        <f t="shared" si="9"/>
        <v>0</v>
      </c>
      <c r="M7" s="6">
        <f t="shared" si="9"/>
        <v>0</v>
      </c>
      <c r="N7" s="6">
        <f t="shared" si="9"/>
        <v>0</v>
      </c>
      <c r="O7" s="6">
        <f t="shared" si="9"/>
        <v>0</v>
      </c>
      <c r="P7" s="6">
        <f t="shared" si="9"/>
        <v>0</v>
      </c>
      <c r="Q7" s="6">
        <f t="shared" si="9"/>
        <v>0</v>
      </c>
      <c r="R7" s="6">
        <f t="shared" si="9"/>
        <v>0</v>
      </c>
      <c r="S7" s="6">
        <f t="shared" si="9"/>
        <v>0</v>
      </c>
      <c r="T7" s="6">
        <f t="shared" si="5"/>
        <v>0</v>
      </c>
      <c r="U7" s="6">
        <f>'2005'!T7</f>
        <v>0</v>
      </c>
      <c r="V7" s="6"/>
      <c r="W7" s="6">
        <f t="shared" si="6"/>
        <v>0</v>
      </c>
      <c r="X7" s="6">
        <f>E7-W7</f>
        <v>0</v>
      </c>
      <c r="Y7" s="5"/>
      <c r="Z7" s="6"/>
    </row>
    <row r="8" spans="1:26">
      <c r="A8" s="4"/>
      <c r="B8" s="5"/>
      <c r="C8" s="5"/>
      <c r="D8" s="6"/>
      <c r="E8" s="6">
        <f t="shared" si="3"/>
        <v>0</v>
      </c>
      <c r="F8" s="6">
        <f t="shared" si="0"/>
        <v>0</v>
      </c>
      <c r="G8" s="6">
        <f t="shared" si="1"/>
        <v>0</v>
      </c>
      <c r="H8" s="6">
        <f>$G$8/60</f>
        <v>0</v>
      </c>
      <c r="I8" s="6">
        <f t="shared" ref="I8:S8" si="10">$G$8/60</f>
        <v>0</v>
      </c>
      <c r="J8" s="6">
        <f t="shared" si="10"/>
        <v>0</v>
      </c>
      <c r="K8" s="6">
        <f t="shared" si="10"/>
        <v>0</v>
      </c>
      <c r="L8" s="6">
        <f t="shared" si="10"/>
        <v>0</v>
      </c>
      <c r="M8" s="6">
        <f t="shared" si="10"/>
        <v>0</v>
      </c>
      <c r="N8" s="6">
        <f t="shared" si="10"/>
        <v>0</v>
      </c>
      <c r="O8" s="6">
        <f t="shared" si="10"/>
        <v>0</v>
      </c>
      <c r="P8" s="6">
        <f t="shared" si="10"/>
        <v>0</v>
      </c>
      <c r="Q8" s="6">
        <f t="shared" si="10"/>
        <v>0</v>
      </c>
      <c r="R8" s="6">
        <f t="shared" si="10"/>
        <v>0</v>
      </c>
      <c r="S8" s="6">
        <f t="shared" si="10"/>
        <v>0</v>
      </c>
      <c r="T8" s="6">
        <f t="shared" si="5"/>
        <v>0</v>
      </c>
      <c r="U8" s="6">
        <f>'2005'!T8</f>
        <v>0</v>
      </c>
      <c r="V8" s="6"/>
      <c r="W8" s="6">
        <f t="shared" si="6"/>
        <v>0</v>
      </c>
      <c r="X8" s="6">
        <f>E8-W8</f>
        <v>0</v>
      </c>
      <c r="Y8" s="5"/>
      <c r="Z8" s="6"/>
    </row>
    <row r="9" spans="1:26">
      <c r="A9" s="4"/>
      <c r="B9" s="5"/>
      <c r="C9" s="5"/>
      <c r="D9" s="6"/>
      <c r="E9" s="6">
        <f t="shared" si="3"/>
        <v>0</v>
      </c>
      <c r="F9" s="6">
        <f t="shared" si="0"/>
        <v>0</v>
      </c>
      <c r="G9" s="6">
        <f t="shared" si="1"/>
        <v>0</v>
      </c>
      <c r="H9" s="6">
        <f>$G$9/60</f>
        <v>0</v>
      </c>
      <c r="I9" s="6">
        <f t="shared" ref="I9:S9" si="11">$G$9/60</f>
        <v>0</v>
      </c>
      <c r="J9" s="6">
        <f t="shared" si="11"/>
        <v>0</v>
      </c>
      <c r="K9" s="6">
        <f t="shared" si="11"/>
        <v>0</v>
      </c>
      <c r="L9" s="6">
        <f t="shared" si="11"/>
        <v>0</v>
      </c>
      <c r="M9" s="6">
        <f t="shared" si="11"/>
        <v>0</v>
      </c>
      <c r="N9" s="6">
        <f t="shared" si="11"/>
        <v>0</v>
      </c>
      <c r="O9" s="6">
        <f t="shared" si="11"/>
        <v>0</v>
      </c>
      <c r="P9" s="6">
        <f t="shared" si="11"/>
        <v>0</v>
      </c>
      <c r="Q9" s="6">
        <f t="shared" si="11"/>
        <v>0</v>
      </c>
      <c r="R9" s="6">
        <f t="shared" si="11"/>
        <v>0</v>
      </c>
      <c r="S9" s="6">
        <f t="shared" si="11"/>
        <v>0</v>
      </c>
      <c r="T9" s="6">
        <f t="shared" si="5"/>
        <v>0</v>
      </c>
      <c r="U9" s="6">
        <f>'2005'!T9</f>
        <v>0</v>
      </c>
      <c r="V9" s="6"/>
      <c r="W9" s="6">
        <f t="shared" si="6"/>
        <v>0</v>
      </c>
      <c r="X9" s="6">
        <f>E9-W9</f>
        <v>0</v>
      </c>
      <c r="Y9" s="5"/>
      <c r="Z9" s="6"/>
    </row>
    <row r="10" spans="1:26">
      <c r="A10" s="4"/>
      <c r="B10" s="5"/>
      <c r="C10" s="5"/>
      <c r="D10" s="6"/>
      <c r="E10" s="6">
        <f t="shared" si="3"/>
        <v>0</v>
      </c>
      <c r="F10" s="6">
        <f t="shared" si="0"/>
        <v>0</v>
      </c>
      <c r="G10" s="6">
        <f t="shared" si="1"/>
        <v>0</v>
      </c>
      <c r="H10" s="6">
        <f>$G$10/60</f>
        <v>0</v>
      </c>
      <c r="I10" s="6">
        <f t="shared" ref="I10:S10" si="12">$G$10/60</f>
        <v>0</v>
      </c>
      <c r="J10" s="6">
        <f t="shared" si="12"/>
        <v>0</v>
      </c>
      <c r="K10" s="6">
        <f t="shared" si="12"/>
        <v>0</v>
      </c>
      <c r="L10" s="6">
        <f t="shared" si="12"/>
        <v>0</v>
      </c>
      <c r="M10" s="6">
        <f t="shared" si="12"/>
        <v>0</v>
      </c>
      <c r="N10" s="6">
        <f t="shared" si="12"/>
        <v>0</v>
      </c>
      <c r="O10" s="6">
        <f t="shared" si="12"/>
        <v>0</v>
      </c>
      <c r="P10" s="6">
        <f t="shared" si="12"/>
        <v>0</v>
      </c>
      <c r="Q10" s="6">
        <f t="shared" si="12"/>
        <v>0</v>
      </c>
      <c r="R10" s="6">
        <f t="shared" si="12"/>
        <v>0</v>
      </c>
      <c r="S10" s="6">
        <f t="shared" si="12"/>
        <v>0</v>
      </c>
      <c r="T10" s="6">
        <f t="shared" si="5"/>
        <v>0</v>
      </c>
      <c r="U10" s="6">
        <f>'2005'!T10</f>
        <v>0</v>
      </c>
      <c r="V10" s="6"/>
      <c r="W10" s="6">
        <f t="shared" si="6"/>
        <v>0</v>
      </c>
      <c r="X10" s="6">
        <f>E10-W10</f>
        <v>0</v>
      </c>
      <c r="Y10" s="5"/>
      <c r="Z10" s="6"/>
    </row>
    <row r="11" spans="1:26">
      <c r="A11" s="4"/>
      <c r="B11" s="5"/>
      <c r="C11" s="5"/>
      <c r="D11" s="6"/>
      <c r="E11" s="6">
        <f t="shared" si="3"/>
        <v>0</v>
      </c>
      <c r="F11" s="6">
        <f t="shared" si="0"/>
        <v>0</v>
      </c>
      <c r="G11" s="6">
        <f t="shared" si="1"/>
        <v>0</v>
      </c>
      <c r="H11" s="6">
        <f>$G$11/60</f>
        <v>0</v>
      </c>
      <c r="I11" s="6">
        <f t="shared" ref="I11:S11" si="13">$G$11/60</f>
        <v>0</v>
      </c>
      <c r="J11" s="6">
        <f t="shared" si="13"/>
        <v>0</v>
      </c>
      <c r="K11" s="6">
        <f t="shared" si="13"/>
        <v>0</v>
      </c>
      <c r="L11" s="6">
        <f t="shared" si="13"/>
        <v>0</v>
      </c>
      <c r="M11" s="6">
        <f t="shared" si="13"/>
        <v>0</v>
      </c>
      <c r="N11" s="6">
        <f t="shared" si="13"/>
        <v>0</v>
      </c>
      <c r="O11" s="6">
        <f t="shared" si="13"/>
        <v>0</v>
      </c>
      <c r="P11" s="6">
        <f t="shared" si="13"/>
        <v>0</v>
      </c>
      <c r="Q11" s="6">
        <f t="shared" si="13"/>
        <v>0</v>
      </c>
      <c r="R11" s="6">
        <f t="shared" si="13"/>
        <v>0</v>
      </c>
      <c r="S11" s="6">
        <f t="shared" si="13"/>
        <v>0</v>
      </c>
      <c r="T11" s="6">
        <f t="shared" si="5"/>
        <v>0</v>
      </c>
      <c r="U11" s="6">
        <f>'2005'!T11</f>
        <v>0</v>
      </c>
      <c r="V11" s="6"/>
      <c r="W11" s="6">
        <f t="shared" si="6"/>
        <v>0</v>
      </c>
      <c r="X11" s="6">
        <f>E11-W11</f>
        <v>0</v>
      </c>
      <c r="Y11" s="5"/>
      <c r="Z11" s="6"/>
    </row>
    <row r="12" spans="1:26">
      <c r="A12" s="4"/>
      <c r="B12" s="5"/>
      <c r="C12" s="5"/>
      <c r="D12" s="6"/>
      <c r="E12" s="6">
        <f t="shared" si="3"/>
        <v>0</v>
      </c>
      <c r="F12" s="6">
        <f t="shared" si="0"/>
        <v>0</v>
      </c>
      <c r="G12" s="6">
        <f t="shared" si="1"/>
        <v>0</v>
      </c>
      <c r="H12" s="6">
        <f>$G$12/60</f>
        <v>0</v>
      </c>
      <c r="I12" s="6">
        <f t="shared" ref="I12:S12" si="14">$G$12/60</f>
        <v>0</v>
      </c>
      <c r="J12" s="6">
        <f t="shared" si="14"/>
        <v>0</v>
      </c>
      <c r="K12" s="6">
        <f t="shared" si="14"/>
        <v>0</v>
      </c>
      <c r="L12" s="6">
        <f t="shared" si="14"/>
        <v>0</v>
      </c>
      <c r="M12" s="6">
        <f t="shared" si="14"/>
        <v>0</v>
      </c>
      <c r="N12" s="6">
        <f t="shared" si="14"/>
        <v>0</v>
      </c>
      <c r="O12" s="6">
        <f t="shared" si="14"/>
        <v>0</v>
      </c>
      <c r="P12" s="6">
        <f t="shared" si="14"/>
        <v>0</v>
      </c>
      <c r="Q12" s="6">
        <f t="shared" si="14"/>
        <v>0</v>
      </c>
      <c r="R12" s="6">
        <f t="shared" si="14"/>
        <v>0</v>
      </c>
      <c r="S12" s="6">
        <f t="shared" si="14"/>
        <v>0</v>
      </c>
      <c r="T12" s="6">
        <f t="shared" si="5"/>
        <v>0</v>
      </c>
      <c r="U12" s="6">
        <f>'2005'!T12</f>
        <v>0</v>
      </c>
      <c r="V12" s="6"/>
      <c r="W12" s="6">
        <f t="shared" si="6"/>
        <v>0</v>
      </c>
      <c r="X12" s="6">
        <f>E12-W12</f>
        <v>0</v>
      </c>
      <c r="Y12" s="5"/>
      <c r="Z12" s="6"/>
    </row>
    <row r="13" spans="1:26">
      <c r="A13" s="7" t="s">
        <v>26</v>
      </c>
      <c r="B13" s="7"/>
      <c r="C13" s="5"/>
      <c r="D13" s="6"/>
      <c r="E13" s="6">
        <f t="shared" ref="E13:X13" si="15">SUM(E3:E12)</f>
        <v>36580</v>
      </c>
      <c r="F13" s="6">
        <f t="shared" si="15"/>
        <v>1829</v>
      </c>
      <c r="G13" s="6">
        <f t="shared" si="15"/>
        <v>34751</v>
      </c>
      <c r="H13" s="6">
        <f t="shared" si="15"/>
        <v>246.68333333333334</v>
      </c>
      <c r="I13" s="6">
        <f t="shared" si="15"/>
        <v>579.18333333333339</v>
      </c>
      <c r="J13" s="6">
        <f t="shared" si="15"/>
        <v>579.18333333333339</v>
      </c>
      <c r="K13" s="6">
        <f t="shared" si="15"/>
        <v>579.18333333333339</v>
      </c>
      <c r="L13" s="6">
        <f t="shared" si="15"/>
        <v>579.18333333333339</v>
      </c>
      <c r="M13" s="6">
        <f t="shared" si="15"/>
        <v>579.18333333333339</v>
      </c>
      <c r="N13" s="6">
        <f t="shared" si="15"/>
        <v>579.18333333333339</v>
      </c>
      <c r="O13" s="6">
        <f t="shared" si="15"/>
        <v>579.18333333333339</v>
      </c>
      <c r="P13" s="6">
        <f t="shared" si="15"/>
        <v>579.18333333333339</v>
      </c>
      <c r="Q13" s="6">
        <f t="shared" si="15"/>
        <v>579.18333333333339</v>
      </c>
      <c r="R13" s="6">
        <f t="shared" si="15"/>
        <v>579.18333333333339</v>
      </c>
      <c r="S13" s="6">
        <f t="shared" si="15"/>
        <v>579.18333333333339</v>
      </c>
      <c r="T13" s="6">
        <f t="shared" si="15"/>
        <v>6617.7000000000007</v>
      </c>
      <c r="U13" s="6">
        <f t="shared" si="15"/>
        <v>1726.7833333333335</v>
      </c>
      <c r="V13" s="6">
        <f t="shared" si="15"/>
        <v>0</v>
      </c>
      <c r="W13" s="6">
        <f t="shared" si="15"/>
        <v>8344.4833333333336</v>
      </c>
      <c r="X13" s="6">
        <f t="shared" si="15"/>
        <v>28235.516666666666</v>
      </c>
      <c r="Y13" s="5"/>
      <c r="Z13" s="6">
        <f>SUM(Z3:Z12)</f>
        <v>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42" orientation="landscape" r:id="rId1"/>
  <headerFooter alignWithMargins="0">
    <oddFooter xml:space="preserve">&amp;C主管：             &amp;R盘点人：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3"/>
  <sheetViews>
    <sheetView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0" width="12.625" bestFit="1" customWidth="1"/>
    <col min="21" max="22" width="12.625" customWidth="1"/>
    <col min="23" max="23" width="12.625" bestFit="1" customWidth="1"/>
    <col min="24" max="24" width="13.5" bestFit="1" customWidth="1"/>
    <col min="25" max="25" width="14.125" bestFit="1" customWidth="1"/>
    <col min="26" max="26" width="5.625" customWidth="1"/>
    <col min="27" max="27" width="18.625" customWidth="1"/>
  </cols>
  <sheetData>
    <row r="1" spans="1:27" ht="20.2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41</v>
      </c>
      <c r="U2" s="2" t="s">
        <v>31</v>
      </c>
      <c r="V2" s="2" t="s">
        <v>29</v>
      </c>
      <c r="W2" s="2" t="s">
        <v>32</v>
      </c>
      <c r="X2" s="2" t="s">
        <v>21</v>
      </c>
      <c r="Y2" s="2" t="s">
        <v>22</v>
      </c>
      <c r="Z2" s="2" t="s">
        <v>23</v>
      </c>
      <c r="AA2" s="2" t="s">
        <v>24</v>
      </c>
    </row>
    <row r="3" spans="1:27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6">
        <f t="shared" ref="F3:F12" si="0">E3*5%</f>
        <v>479</v>
      </c>
      <c r="G3" s="6">
        <f t="shared" ref="G3:G12" si="1">E3-F3</f>
        <v>9101</v>
      </c>
      <c r="H3" s="6">
        <f>$G$3/60</f>
        <v>151.68333333333334</v>
      </c>
      <c r="I3" s="6">
        <f t="shared" ref="I3:S3" si="2">$G$3/60</f>
        <v>151.68333333333334</v>
      </c>
      <c r="J3" s="6">
        <f t="shared" si="2"/>
        <v>151.68333333333334</v>
      </c>
      <c r="K3" s="6">
        <f t="shared" si="2"/>
        <v>151.68333333333334</v>
      </c>
      <c r="L3" s="6">
        <f t="shared" si="2"/>
        <v>151.68333333333334</v>
      </c>
      <c r="M3" s="6">
        <f t="shared" si="2"/>
        <v>151.68333333333334</v>
      </c>
      <c r="N3" s="6">
        <f t="shared" si="2"/>
        <v>151.68333333333334</v>
      </c>
      <c r="O3" s="6">
        <f t="shared" si="2"/>
        <v>151.68333333333334</v>
      </c>
      <c r="P3" s="6">
        <f t="shared" si="2"/>
        <v>151.68333333333334</v>
      </c>
      <c r="Q3" s="6">
        <f t="shared" si="2"/>
        <v>151.68333333333334</v>
      </c>
      <c r="R3" s="6">
        <f t="shared" si="2"/>
        <v>151.68333333333334</v>
      </c>
      <c r="S3" s="6">
        <f t="shared" si="2"/>
        <v>151.68333333333334</v>
      </c>
      <c r="T3" s="6">
        <f>SUM(H3:S3)</f>
        <v>1820.2000000000005</v>
      </c>
      <c r="U3" s="6">
        <f>'2005'!T3</f>
        <v>1061.7833333333335</v>
      </c>
      <c r="V3" s="6">
        <f>'2006'!T3</f>
        <v>1820.2000000000005</v>
      </c>
      <c r="W3" s="6"/>
      <c r="X3" s="6">
        <f>SUM(T3:V3)</f>
        <v>4702.1833333333343</v>
      </c>
      <c r="Y3" s="6">
        <f>E3-X3</f>
        <v>4877.8166666666657</v>
      </c>
      <c r="Z3" s="5"/>
      <c r="AA3" s="6"/>
    </row>
    <row r="4" spans="1:27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3">D4*C4</f>
        <v>6000</v>
      </c>
      <c r="F4" s="6">
        <f t="shared" si="0"/>
        <v>300</v>
      </c>
      <c r="G4" s="6">
        <f t="shared" si="1"/>
        <v>5700</v>
      </c>
      <c r="H4" s="6">
        <f>$G$4/60</f>
        <v>95</v>
      </c>
      <c r="I4" s="6">
        <f t="shared" ref="I4:S4" si="4">$G$4/60</f>
        <v>95</v>
      </c>
      <c r="J4" s="6">
        <f t="shared" si="4"/>
        <v>95</v>
      </c>
      <c r="K4" s="6">
        <f t="shared" si="4"/>
        <v>95</v>
      </c>
      <c r="L4" s="6">
        <f t="shared" si="4"/>
        <v>95</v>
      </c>
      <c r="M4" s="6">
        <f t="shared" si="4"/>
        <v>95</v>
      </c>
      <c r="N4" s="6">
        <f t="shared" si="4"/>
        <v>95</v>
      </c>
      <c r="O4" s="6">
        <f t="shared" si="4"/>
        <v>95</v>
      </c>
      <c r="P4" s="6">
        <f t="shared" si="4"/>
        <v>95</v>
      </c>
      <c r="Q4" s="6">
        <f t="shared" si="4"/>
        <v>95</v>
      </c>
      <c r="R4" s="6">
        <f t="shared" si="4"/>
        <v>95</v>
      </c>
      <c r="S4" s="6">
        <f t="shared" si="4"/>
        <v>95</v>
      </c>
      <c r="T4" s="6">
        <f t="shared" ref="T4:T12" si="5">SUM(H4:S4)</f>
        <v>1140</v>
      </c>
      <c r="U4" s="6">
        <f>'2005'!T4</f>
        <v>665</v>
      </c>
      <c r="V4" s="6">
        <f>'2006'!T4</f>
        <v>1140</v>
      </c>
      <c r="W4" s="6"/>
      <c r="X4" s="6">
        <f t="shared" ref="X4:X12" si="6">SUM(T4:V4)</f>
        <v>2945</v>
      </c>
      <c r="Y4" s="6">
        <f t="shared" ref="Y4:Y12" si="7">E4-X4</f>
        <v>3055</v>
      </c>
      <c r="Z4" s="5"/>
      <c r="AA4" s="6"/>
    </row>
    <row r="5" spans="1:27">
      <c r="A5" s="4">
        <v>38739</v>
      </c>
      <c r="B5" s="5" t="s">
        <v>34</v>
      </c>
      <c r="C5" s="5">
        <v>5</v>
      </c>
      <c r="D5" s="6">
        <v>4200</v>
      </c>
      <c r="E5" s="6">
        <f t="shared" si="3"/>
        <v>21000</v>
      </c>
      <c r="F5" s="6">
        <f t="shared" si="0"/>
        <v>1050</v>
      </c>
      <c r="G5" s="6">
        <f t="shared" si="1"/>
        <v>19950</v>
      </c>
      <c r="H5" s="6">
        <f t="shared" ref="H5:S5" si="8">$G$5/60</f>
        <v>332.5</v>
      </c>
      <c r="I5" s="6">
        <f t="shared" si="8"/>
        <v>332.5</v>
      </c>
      <c r="J5" s="6">
        <f t="shared" si="8"/>
        <v>332.5</v>
      </c>
      <c r="K5" s="6">
        <f t="shared" si="8"/>
        <v>332.5</v>
      </c>
      <c r="L5" s="6">
        <f t="shared" si="8"/>
        <v>332.5</v>
      </c>
      <c r="M5" s="6">
        <f t="shared" si="8"/>
        <v>332.5</v>
      </c>
      <c r="N5" s="6">
        <f t="shared" si="8"/>
        <v>332.5</v>
      </c>
      <c r="O5" s="6">
        <f t="shared" si="8"/>
        <v>332.5</v>
      </c>
      <c r="P5" s="6">
        <f t="shared" si="8"/>
        <v>332.5</v>
      </c>
      <c r="Q5" s="6">
        <f t="shared" si="8"/>
        <v>332.5</v>
      </c>
      <c r="R5" s="6">
        <f t="shared" si="8"/>
        <v>332.5</v>
      </c>
      <c r="S5" s="6">
        <f t="shared" si="8"/>
        <v>332.5</v>
      </c>
      <c r="T5" s="6">
        <f t="shared" si="5"/>
        <v>3990</v>
      </c>
      <c r="U5" s="6">
        <f>'2005'!T5</f>
        <v>0</v>
      </c>
      <c r="V5" s="6">
        <f>'2006'!T5</f>
        <v>3657.5</v>
      </c>
      <c r="W5" s="5"/>
      <c r="X5" s="6">
        <f t="shared" si="6"/>
        <v>7647.5</v>
      </c>
      <c r="Y5" s="6">
        <f t="shared" si="7"/>
        <v>13352.5</v>
      </c>
      <c r="Z5" s="9"/>
      <c r="AA5" s="9"/>
    </row>
    <row r="6" spans="1:27">
      <c r="A6" s="4">
        <v>39427</v>
      </c>
      <c r="B6" s="5" t="s">
        <v>42</v>
      </c>
      <c r="C6" s="5">
        <v>3</v>
      </c>
      <c r="D6" s="6"/>
      <c r="E6" s="6">
        <f t="shared" si="3"/>
        <v>0</v>
      </c>
      <c r="F6" s="6">
        <f t="shared" si="0"/>
        <v>0</v>
      </c>
      <c r="G6" s="6">
        <f t="shared" si="1"/>
        <v>0</v>
      </c>
      <c r="H6" s="6">
        <f>$G$6/60</f>
        <v>0</v>
      </c>
      <c r="I6" s="6">
        <f t="shared" ref="I6:S6" si="9">$G$6/60</f>
        <v>0</v>
      </c>
      <c r="J6" s="6">
        <f t="shared" si="9"/>
        <v>0</v>
      </c>
      <c r="K6" s="6">
        <f t="shared" si="9"/>
        <v>0</v>
      </c>
      <c r="L6" s="6">
        <f t="shared" si="9"/>
        <v>0</v>
      </c>
      <c r="M6" s="6">
        <f t="shared" si="9"/>
        <v>0</v>
      </c>
      <c r="N6" s="6">
        <f t="shared" si="9"/>
        <v>0</v>
      </c>
      <c r="O6" s="6">
        <f t="shared" si="9"/>
        <v>0</v>
      </c>
      <c r="P6" s="6">
        <f t="shared" si="9"/>
        <v>0</v>
      </c>
      <c r="Q6" s="6">
        <f t="shared" si="9"/>
        <v>0</v>
      </c>
      <c r="R6" s="6">
        <f t="shared" si="9"/>
        <v>0</v>
      </c>
      <c r="S6" s="8">
        <f t="shared" si="9"/>
        <v>0</v>
      </c>
      <c r="T6" s="6">
        <f t="shared" si="5"/>
        <v>0</v>
      </c>
      <c r="U6" s="6">
        <f>'2005'!T6</f>
        <v>0</v>
      </c>
      <c r="V6" s="6">
        <f>'2006'!T6</f>
        <v>0</v>
      </c>
      <c r="W6" s="6"/>
      <c r="X6" s="6">
        <f t="shared" si="6"/>
        <v>0</v>
      </c>
      <c r="Y6" s="6">
        <f t="shared" si="7"/>
        <v>0</v>
      </c>
      <c r="Z6" s="5"/>
      <c r="AA6" s="6"/>
    </row>
    <row r="7" spans="1:27">
      <c r="A7" s="4"/>
      <c r="B7" s="5"/>
      <c r="C7" s="5"/>
      <c r="D7" s="6"/>
      <c r="E7" s="6">
        <f t="shared" si="3"/>
        <v>0</v>
      </c>
      <c r="F7" s="6">
        <f t="shared" si="0"/>
        <v>0</v>
      </c>
      <c r="G7" s="6">
        <f t="shared" si="1"/>
        <v>0</v>
      </c>
      <c r="H7" s="6">
        <f>$G$7/60</f>
        <v>0</v>
      </c>
      <c r="I7" s="6">
        <f t="shared" ref="I7:S7" si="10">$G$7/60</f>
        <v>0</v>
      </c>
      <c r="J7" s="6">
        <f t="shared" si="10"/>
        <v>0</v>
      </c>
      <c r="K7" s="6">
        <f t="shared" si="10"/>
        <v>0</v>
      </c>
      <c r="L7" s="6">
        <f t="shared" si="10"/>
        <v>0</v>
      </c>
      <c r="M7" s="6">
        <f t="shared" si="10"/>
        <v>0</v>
      </c>
      <c r="N7" s="6">
        <f t="shared" si="10"/>
        <v>0</v>
      </c>
      <c r="O7" s="6">
        <f t="shared" si="10"/>
        <v>0</v>
      </c>
      <c r="P7" s="6">
        <f t="shared" si="10"/>
        <v>0</v>
      </c>
      <c r="Q7" s="6">
        <f t="shared" si="10"/>
        <v>0</v>
      </c>
      <c r="R7" s="6">
        <f t="shared" si="10"/>
        <v>0</v>
      </c>
      <c r="S7" s="6">
        <f t="shared" si="10"/>
        <v>0</v>
      </c>
      <c r="T7" s="6">
        <f t="shared" si="5"/>
        <v>0</v>
      </c>
      <c r="U7" s="6">
        <f>'2005'!T7</f>
        <v>0</v>
      </c>
      <c r="V7" s="6">
        <f>'2006'!T7</f>
        <v>0</v>
      </c>
      <c r="W7" s="6"/>
      <c r="X7" s="6">
        <f t="shared" si="6"/>
        <v>0</v>
      </c>
      <c r="Y7" s="6">
        <f t="shared" si="7"/>
        <v>0</v>
      </c>
      <c r="Z7" s="5"/>
      <c r="AA7" s="6"/>
    </row>
    <row r="8" spans="1:27">
      <c r="A8" s="4"/>
      <c r="B8" s="5"/>
      <c r="C8" s="5"/>
      <c r="D8" s="6"/>
      <c r="E8" s="6">
        <f t="shared" si="3"/>
        <v>0</v>
      </c>
      <c r="F8" s="6">
        <f t="shared" si="0"/>
        <v>0</v>
      </c>
      <c r="G8" s="6">
        <f t="shared" si="1"/>
        <v>0</v>
      </c>
      <c r="H8" s="6">
        <f>$G$8/60</f>
        <v>0</v>
      </c>
      <c r="I8" s="6">
        <f t="shared" ref="I8:S8" si="11">$G$8/60</f>
        <v>0</v>
      </c>
      <c r="J8" s="6">
        <f t="shared" si="11"/>
        <v>0</v>
      </c>
      <c r="K8" s="6">
        <f t="shared" si="11"/>
        <v>0</v>
      </c>
      <c r="L8" s="6">
        <f t="shared" si="11"/>
        <v>0</v>
      </c>
      <c r="M8" s="6">
        <f t="shared" si="11"/>
        <v>0</v>
      </c>
      <c r="N8" s="6">
        <f t="shared" si="11"/>
        <v>0</v>
      </c>
      <c r="O8" s="6">
        <f t="shared" si="11"/>
        <v>0</v>
      </c>
      <c r="P8" s="6">
        <f t="shared" si="11"/>
        <v>0</v>
      </c>
      <c r="Q8" s="6">
        <f t="shared" si="11"/>
        <v>0</v>
      </c>
      <c r="R8" s="6">
        <f t="shared" si="11"/>
        <v>0</v>
      </c>
      <c r="S8" s="6">
        <f t="shared" si="11"/>
        <v>0</v>
      </c>
      <c r="T8" s="6">
        <f t="shared" si="5"/>
        <v>0</v>
      </c>
      <c r="U8" s="6">
        <f>'2005'!T8</f>
        <v>0</v>
      </c>
      <c r="V8" s="6">
        <f>'2006'!T8</f>
        <v>0</v>
      </c>
      <c r="W8" s="6"/>
      <c r="X8" s="6">
        <f t="shared" si="6"/>
        <v>0</v>
      </c>
      <c r="Y8" s="6">
        <f t="shared" si="7"/>
        <v>0</v>
      </c>
      <c r="Z8" s="5"/>
      <c r="AA8" s="6"/>
    </row>
    <row r="9" spans="1:27">
      <c r="A9" s="4"/>
      <c r="B9" s="5"/>
      <c r="C9" s="5"/>
      <c r="D9" s="6"/>
      <c r="E9" s="6">
        <f t="shared" si="3"/>
        <v>0</v>
      </c>
      <c r="F9" s="6">
        <f t="shared" si="0"/>
        <v>0</v>
      </c>
      <c r="G9" s="6">
        <f t="shared" si="1"/>
        <v>0</v>
      </c>
      <c r="H9" s="6">
        <f>$G$9/60</f>
        <v>0</v>
      </c>
      <c r="I9" s="6">
        <f t="shared" ref="I9:S9" si="12">$G$9/60</f>
        <v>0</v>
      </c>
      <c r="J9" s="6">
        <f t="shared" si="12"/>
        <v>0</v>
      </c>
      <c r="K9" s="6">
        <f t="shared" si="12"/>
        <v>0</v>
      </c>
      <c r="L9" s="6">
        <f t="shared" si="12"/>
        <v>0</v>
      </c>
      <c r="M9" s="6">
        <f t="shared" si="12"/>
        <v>0</v>
      </c>
      <c r="N9" s="6">
        <f t="shared" si="12"/>
        <v>0</v>
      </c>
      <c r="O9" s="6">
        <f t="shared" si="12"/>
        <v>0</v>
      </c>
      <c r="P9" s="6">
        <f t="shared" si="12"/>
        <v>0</v>
      </c>
      <c r="Q9" s="6">
        <f t="shared" si="12"/>
        <v>0</v>
      </c>
      <c r="R9" s="6">
        <f t="shared" si="12"/>
        <v>0</v>
      </c>
      <c r="S9" s="6">
        <f t="shared" si="12"/>
        <v>0</v>
      </c>
      <c r="T9" s="6">
        <f t="shared" si="5"/>
        <v>0</v>
      </c>
      <c r="U9" s="6">
        <f>'2005'!T9</f>
        <v>0</v>
      </c>
      <c r="V9" s="6">
        <f>'2006'!T9</f>
        <v>0</v>
      </c>
      <c r="W9" s="6"/>
      <c r="X9" s="6">
        <f t="shared" si="6"/>
        <v>0</v>
      </c>
      <c r="Y9" s="6">
        <f t="shared" si="7"/>
        <v>0</v>
      </c>
      <c r="Z9" s="5"/>
      <c r="AA9" s="6"/>
    </row>
    <row r="10" spans="1:27">
      <c r="A10" s="4"/>
      <c r="B10" s="5"/>
      <c r="C10" s="5"/>
      <c r="D10" s="6"/>
      <c r="E10" s="6">
        <f t="shared" si="3"/>
        <v>0</v>
      </c>
      <c r="F10" s="6">
        <f t="shared" si="0"/>
        <v>0</v>
      </c>
      <c r="G10" s="6">
        <f t="shared" si="1"/>
        <v>0</v>
      </c>
      <c r="H10" s="6">
        <f>$G$10/60</f>
        <v>0</v>
      </c>
      <c r="I10" s="6">
        <f t="shared" ref="I10:S10" si="13">$G$10/60</f>
        <v>0</v>
      </c>
      <c r="J10" s="6">
        <f t="shared" si="13"/>
        <v>0</v>
      </c>
      <c r="K10" s="6">
        <f t="shared" si="13"/>
        <v>0</v>
      </c>
      <c r="L10" s="6">
        <f t="shared" si="13"/>
        <v>0</v>
      </c>
      <c r="M10" s="6">
        <f t="shared" si="13"/>
        <v>0</v>
      </c>
      <c r="N10" s="6">
        <f t="shared" si="13"/>
        <v>0</v>
      </c>
      <c r="O10" s="6">
        <f t="shared" si="13"/>
        <v>0</v>
      </c>
      <c r="P10" s="6">
        <f t="shared" si="13"/>
        <v>0</v>
      </c>
      <c r="Q10" s="6">
        <f t="shared" si="13"/>
        <v>0</v>
      </c>
      <c r="R10" s="6">
        <f t="shared" si="13"/>
        <v>0</v>
      </c>
      <c r="S10" s="6">
        <f t="shared" si="13"/>
        <v>0</v>
      </c>
      <c r="T10" s="6">
        <f t="shared" si="5"/>
        <v>0</v>
      </c>
      <c r="U10" s="6">
        <f>'2005'!T10</f>
        <v>0</v>
      </c>
      <c r="V10" s="6">
        <f>'2006'!T10</f>
        <v>0</v>
      </c>
      <c r="W10" s="6"/>
      <c r="X10" s="6">
        <f t="shared" si="6"/>
        <v>0</v>
      </c>
      <c r="Y10" s="6">
        <f t="shared" si="7"/>
        <v>0</v>
      </c>
      <c r="Z10" s="5"/>
      <c r="AA10" s="6"/>
    </row>
    <row r="11" spans="1:27">
      <c r="A11" s="4"/>
      <c r="B11" s="5"/>
      <c r="C11" s="5"/>
      <c r="D11" s="6"/>
      <c r="E11" s="6">
        <f t="shared" si="3"/>
        <v>0</v>
      </c>
      <c r="F11" s="6">
        <f t="shared" si="0"/>
        <v>0</v>
      </c>
      <c r="G11" s="6">
        <f t="shared" si="1"/>
        <v>0</v>
      </c>
      <c r="H11" s="6">
        <f>$G$11/60</f>
        <v>0</v>
      </c>
      <c r="I11" s="6">
        <f t="shared" ref="I11:S11" si="14">$G$11/60</f>
        <v>0</v>
      </c>
      <c r="J11" s="6">
        <f t="shared" si="14"/>
        <v>0</v>
      </c>
      <c r="K11" s="6">
        <f t="shared" si="14"/>
        <v>0</v>
      </c>
      <c r="L11" s="6">
        <f t="shared" si="14"/>
        <v>0</v>
      </c>
      <c r="M11" s="6">
        <f t="shared" si="14"/>
        <v>0</v>
      </c>
      <c r="N11" s="6">
        <f t="shared" si="14"/>
        <v>0</v>
      </c>
      <c r="O11" s="6">
        <f t="shared" si="14"/>
        <v>0</v>
      </c>
      <c r="P11" s="6">
        <f t="shared" si="14"/>
        <v>0</v>
      </c>
      <c r="Q11" s="6">
        <f t="shared" si="14"/>
        <v>0</v>
      </c>
      <c r="R11" s="6">
        <f t="shared" si="14"/>
        <v>0</v>
      </c>
      <c r="S11" s="6">
        <f t="shared" si="14"/>
        <v>0</v>
      </c>
      <c r="T11" s="6">
        <f t="shared" si="5"/>
        <v>0</v>
      </c>
      <c r="U11" s="6">
        <f>'2005'!T11</f>
        <v>0</v>
      </c>
      <c r="V11" s="6">
        <f>'2006'!T11</f>
        <v>0</v>
      </c>
      <c r="W11" s="6"/>
      <c r="X11" s="6">
        <f t="shared" si="6"/>
        <v>0</v>
      </c>
      <c r="Y11" s="6">
        <f t="shared" si="7"/>
        <v>0</v>
      </c>
      <c r="Z11" s="5"/>
      <c r="AA11" s="6"/>
    </row>
    <row r="12" spans="1:27">
      <c r="A12" s="4"/>
      <c r="B12" s="5"/>
      <c r="C12" s="5"/>
      <c r="D12" s="6"/>
      <c r="E12" s="6">
        <f t="shared" si="3"/>
        <v>0</v>
      </c>
      <c r="F12" s="6">
        <f t="shared" si="0"/>
        <v>0</v>
      </c>
      <c r="G12" s="6">
        <f t="shared" si="1"/>
        <v>0</v>
      </c>
      <c r="H12" s="6">
        <f>$G$12/60</f>
        <v>0</v>
      </c>
      <c r="I12" s="6">
        <f t="shared" ref="I12:S12" si="15">$G$12/60</f>
        <v>0</v>
      </c>
      <c r="J12" s="6">
        <f t="shared" si="15"/>
        <v>0</v>
      </c>
      <c r="K12" s="6">
        <f t="shared" si="15"/>
        <v>0</v>
      </c>
      <c r="L12" s="6">
        <f t="shared" si="15"/>
        <v>0</v>
      </c>
      <c r="M12" s="6">
        <f t="shared" si="15"/>
        <v>0</v>
      </c>
      <c r="N12" s="6">
        <f t="shared" si="15"/>
        <v>0</v>
      </c>
      <c r="O12" s="6">
        <f t="shared" si="15"/>
        <v>0</v>
      </c>
      <c r="P12" s="6">
        <f t="shared" si="15"/>
        <v>0</v>
      </c>
      <c r="Q12" s="6">
        <f t="shared" si="15"/>
        <v>0</v>
      </c>
      <c r="R12" s="6">
        <f t="shared" si="15"/>
        <v>0</v>
      </c>
      <c r="S12" s="6">
        <f t="shared" si="15"/>
        <v>0</v>
      </c>
      <c r="T12" s="6">
        <f t="shared" si="5"/>
        <v>0</v>
      </c>
      <c r="U12" s="6">
        <f>'2005'!T12</f>
        <v>0</v>
      </c>
      <c r="V12" s="6">
        <f>'2006'!T12</f>
        <v>0</v>
      </c>
      <c r="W12" s="6"/>
      <c r="X12" s="6">
        <f t="shared" si="6"/>
        <v>0</v>
      </c>
      <c r="Y12" s="6">
        <f t="shared" si="7"/>
        <v>0</v>
      </c>
      <c r="Z12" s="5"/>
      <c r="AA12" s="6"/>
    </row>
    <row r="13" spans="1:27">
      <c r="A13" s="7" t="s">
        <v>26</v>
      </c>
      <c r="B13" s="7"/>
      <c r="C13" s="5"/>
      <c r="D13" s="6"/>
      <c r="E13" s="6">
        <f t="shared" ref="E13:Y13" si="16">SUM(E3:E12)</f>
        <v>36580</v>
      </c>
      <c r="F13" s="6">
        <f t="shared" si="16"/>
        <v>1829</v>
      </c>
      <c r="G13" s="6">
        <f t="shared" si="16"/>
        <v>34751</v>
      </c>
      <c r="H13" s="6">
        <f t="shared" si="16"/>
        <v>579.18333333333339</v>
      </c>
      <c r="I13" s="6">
        <f t="shared" si="16"/>
        <v>579.18333333333339</v>
      </c>
      <c r="J13" s="6">
        <f t="shared" si="16"/>
        <v>579.18333333333339</v>
      </c>
      <c r="K13" s="6">
        <f t="shared" si="16"/>
        <v>579.18333333333339</v>
      </c>
      <c r="L13" s="6">
        <f t="shared" si="16"/>
        <v>579.18333333333339</v>
      </c>
      <c r="M13" s="6">
        <f t="shared" si="16"/>
        <v>579.18333333333339</v>
      </c>
      <c r="N13" s="6">
        <f t="shared" si="16"/>
        <v>579.18333333333339</v>
      </c>
      <c r="O13" s="6">
        <f t="shared" si="16"/>
        <v>579.18333333333339</v>
      </c>
      <c r="P13" s="6">
        <f t="shared" si="16"/>
        <v>579.18333333333339</v>
      </c>
      <c r="Q13" s="6">
        <f t="shared" si="16"/>
        <v>579.18333333333339</v>
      </c>
      <c r="R13" s="6">
        <f t="shared" si="16"/>
        <v>579.18333333333339</v>
      </c>
      <c r="S13" s="6">
        <f t="shared" si="16"/>
        <v>579.18333333333339</v>
      </c>
      <c r="T13" s="6">
        <f t="shared" si="16"/>
        <v>6950.2000000000007</v>
      </c>
      <c r="U13" s="6">
        <f t="shared" si="16"/>
        <v>1726.7833333333335</v>
      </c>
      <c r="V13" s="6">
        <f t="shared" si="16"/>
        <v>6617.7000000000007</v>
      </c>
      <c r="W13" s="6">
        <f t="shared" si="16"/>
        <v>0</v>
      </c>
      <c r="X13" s="6">
        <f t="shared" si="16"/>
        <v>15294.683333333334</v>
      </c>
      <c r="Y13" s="6">
        <f t="shared" si="16"/>
        <v>21285.316666666666</v>
      </c>
      <c r="Z13" s="5"/>
      <c r="AA13" s="6">
        <f>SUM(AA3:AA12)</f>
        <v>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40" orientation="landscape" r:id="rId1"/>
  <headerFooter alignWithMargins="0">
    <oddFooter xml:space="preserve">&amp;C主管：             &amp;R盘点人：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"/>
  <sheetViews>
    <sheetView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0" width="12.625" bestFit="1" customWidth="1"/>
    <col min="21" max="23" width="12.625" customWidth="1"/>
    <col min="24" max="24" width="12.625" bestFit="1" customWidth="1"/>
    <col min="25" max="25" width="13.5" bestFit="1" customWidth="1"/>
    <col min="26" max="26" width="14.125" bestFit="1" customWidth="1"/>
    <col min="27" max="27" width="5.625" customWidth="1"/>
    <col min="28" max="28" width="18.625" customWidth="1"/>
  </cols>
  <sheetData>
    <row r="1" spans="1:28" ht="20.25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27</v>
      </c>
      <c r="U2" s="2" t="s">
        <v>31</v>
      </c>
      <c r="V2" s="2" t="s">
        <v>29</v>
      </c>
      <c r="W2" s="2" t="s">
        <v>30</v>
      </c>
      <c r="X2" s="2" t="s">
        <v>32</v>
      </c>
      <c r="Y2" s="2" t="s">
        <v>21</v>
      </c>
      <c r="Z2" s="2" t="s">
        <v>22</v>
      </c>
      <c r="AA2" s="2" t="s">
        <v>23</v>
      </c>
      <c r="AB2" s="2" t="s">
        <v>24</v>
      </c>
    </row>
    <row r="3" spans="1:28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6">
        <f t="shared" ref="F3:F12" si="0">E3*5%</f>
        <v>479</v>
      </c>
      <c r="G3" s="6">
        <f t="shared" ref="G3:G12" si="1">E3-F3</f>
        <v>9101</v>
      </c>
      <c r="H3" s="6">
        <f>$G$3/60</f>
        <v>151.68333333333334</v>
      </c>
      <c r="I3" s="6">
        <f t="shared" ref="I3:S3" si="2">$G$3/60</f>
        <v>151.68333333333334</v>
      </c>
      <c r="J3" s="6">
        <f t="shared" si="2"/>
        <v>151.68333333333334</v>
      </c>
      <c r="K3" s="6">
        <f t="shared" si="2"/>
        <v>151.68333333333334</v>
      </c>
      <c r="L3" s="6">
        <f t="shared" si="2"/>
        <v>151.68333333333334</v>
      </c>
      <c r="M3" s="6">
        <f t="shared" si="2"/>
        <v>151.68333333333334</v>
      </c>
      <c r="N3" s="6">
        <f t="shared" si="2"/>
        <v>151.68333333333334</v>
      </c>
      <c r="O3" s="6">
        <f t="shared" si="2"/>
        <v>151.68333333333334</v>
      </c>
      <c r="P3" s="6">
        <f t="shared" si="2"/>
        <v>151.68333333333334</v>
      </c>
      <c r="Q3" s="6">
        <f t="shared" si="2"/>
        <v>151.68333333333334</v>
      </c>
      <c r="R3" s="6">
        <f t="shared" si="2"/>
        <v>151.68333333333334</v>
      </c>
      <c r="S3" s="6">
        <f t="shared" si="2"/>
        <v>151.68333333333334</v>
      </c>
      <c r="T3" s="6">
        <f>SUM(H3:S3)</f>
        <v>1820.2000000000005</v>
      </c>
      <c r="U3" s="6">
        <f>'2005'!T3</f>
        <v>1061.7833333333335</v>
      </c>
      <c r="V3" s="6">
        <f>'2006'!T3</f>
        <v>1820.2000000000005</v>
      </c>
      <c r="W3" s="6">
        <f>'2007'!T3</f>
        <v>1820.2000000000005</v>
      </c>
      <c r="X3" s="6"/>
      <c r="Y3" s="6">
        <f>SUM(T3:W3)</f>
        <v>6522.383333333335</v>
      </c>
      <c r="Z3" s="6">
        <f>E3-Y3</f>
        <v>3057.616666666665</v>
      </c>
      <c r="AA3" s="5">
        <v>1</v>
      </c>
      <c r="AB3" s="6">
        <v>9580</v>
      </c>
    </row>
    <row r="4" spans="1:28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3">D4*C4</f>
        <v>6000</v>
      </c>
      <c r="F4" s="6">
        <f t="shared" si="0"/>
        <v>300</v>
      </c>
      <c r="G4" s="6">
        <f t="shared" si="1"/>
        <v>5700</v>
      </c>
      <c r="H4" s="6">
        <f>$G$4/60</f>
        <v>95</v>
      </c>
      <c r="I4" s="6">
        <f t="shared" ref="I4:S4" si="4">$G$4/60</f>
        <v>95</v>
      </c>
      <c r="J4" s="6">
        <f t="shared" si="4"/>
        <v>95</v>
      </c>
      <c r="K4" s="6">
        <f t="shared" si="4"/>
        <v>95</v>
      </c>
      <c r="L4" s="6">
        <f t="shared" si="4"/>
        <v>95</v>
      </c>
      <c r="M4" s="6">
        <f t="shared" si="4"/>
        <v>95</v>
      </c>
      <c r="N4" s="6">
        <f t="shared" si="4"/>
        <v>95</v>
      </c>
      <c r="O4" s="6">
        <f t="shared" si="4"/>
        <v>95</v>
      </c>
      <c r="P4" s="6">
        <f t="shared" si="4"/>
        <v>95</v>
      </c>
      <c r="Q4" s="6">
        <f t="shared" si="4"/>
        <v>95</v>
      </c>
      <c r="R4" s="6">
        <f t="shared" si="4"/>
        <v>95</v>
      </c>
      <c r="S4" s="6">
        <f t="shared" si="4"/>
        <v>95</v>
      </c>
      <c r="T4" s="6">
        <f t="shared" ref="T4:T12" si="5">SUM(H4:S4)</f>
        <v>1140</v>
      </c>
      <c r="U4" s="6">
        <f>'2005'!T4</f>
        <v>665</v>
      </c>
      <c r="V4" s="6">
        <f>'2006'!T4</f>
        <v>1140</v>
      </c>
      <c r="W4" s="6">
        <f>'2007'!T4</f>
        <v>1140</v>
      </c>
      <c r="X4" s="6"/>
      <c r="Y4" s="6">
        <f>SUM(T4:W4)</f>
        <v>4085</v>
      </c>
      <c r="Z4" s="6">
        <f>E4-Y4</f>
        <v>1915</v>
      </c>
      <c r="AA4" s="5">
        <v>2</v>
      </c>
      <c r="AB4" s="6">
        <v>6000</v>
      </c>
    </row>
    <row r="5" spans="1:28">
      <c r="A5" s="4">
        <v>38739</v>
      </c>
      <c r="B5" s="5" t="s">
        <v>34</v>
      </c>
      <c r="C5" s="5">
        <v>5</v>
      </c>
      <c r="D5" s="6">
        <v>4200</v>
      </c>
      <c r="E5" s="6">
        <f t="shared" si="3"/>
        <v>21000</v>
      </c>
      <c r="F5" s="6">
        <f t="shared" si="0"/>
        <v>1050</v>
      </c>
      <c r="G5" s="6">
        <f t="shared" si="1"/>
        <v>19950</v>
      </c>
      <c r="H5" s="6">
        <f t="shared" ref="H5:S5" si="6">$G$5/60</f>
        <v>332.5</v>
      </c>
      <c r="I5" s="6">
        <f t="shared" si="6"/>
        <v>332.5</v>
      </c>
      <c r="J5" s="6">
        <f t="shared" si="6"/>
        <v>332.5</v>
      </c>
      <c r="K5" s="6">
        <f t="shared" si="6"/>
        <v>332.5</v>
      </c>
      <c r="L5" s="6">
        <f t="shared" si="6"/>
        <v>332.5</v>
      </c>
      <c r="M5" s="6">
        <f t="shared" si="6"/>
        <v>332.5</v>
      </c>
      <c r="N5" s="6">
        <f t="shared" si="6"/>
        <v>332.5</v>
      </c>
      <c r="O5" s="6">
        <f t="shared" si="6"/>
        <v>332.5</v>
      </c>
      <c r="P5" s="6">
        <f t="shared" si="6"/>
        <v>332.5</v>
      </c>
      <c r="Q5" s="6">
        <f t="shared" si="6"/>
        <v>332.5</v>
      </c>
      <c r="R5" s="6">
        <f t="shared" si="6"/>
        <v>332.5</v>
      </c>
      <c r="S5" s="6">
        <f t="shared" si="6"/>
        <v>332.5</v>
      </c>
      <c r="T5" s="6">
        <f t="shared" si="5"/>
        <v>3990</v>
      </c>
      <c r="U5" s="6">
        <f>'2005'!T5</f>
        <v>0</v>
      </c>
      <c r="V5" s="6">
        <f>'2006'!T5</f>
        <v>3657.5</v>
      </c>
      <c r="W5" s="6">
        <f>'2007'!T5</f>
        <v>3990</v>
      </c>
      <c r="X5" s="6"/>
      <c r="Y5" s="6">
        <f>SUM(T5:W5)</f>
        <v>11637.5</v>
      </c>
      <c r="Z5" s="6">
        <f>E5-Y5</f>
        <v>9362.5</v>
      </c>
      <c r="AA5" s="5">
        <v>5</v>
      </c>
      <c r="AB5" s="6">
        <v>21000</v>
      </c>
    </row>
    <row r="6" spans="1:28">
      <c r="A6" s="4">
        <v>39427</v>
      </c>
      <c r="B6" s="5" t="s">
        <v>42</v>
      </c>
      <c r="C6" s="5">
        <v>3</v>
      </c>
      <c r="D6" s="6">
        <v>8000</v>
      </c>
      <c r="E6" s="6">
        <f t="shared" si="3"/>
        <v>24000</v>
      </c>
      <c r="F6" s="6">
        <f t="shared" si="0"/>
        <v>1200</v>
      </c>
      <c r="G6" s="6">
        <f t="shared" si="1"/>
        <v>22800</v>
      </c>
      <c r="H6" s="6">
        <f>$G$6/60</f>
        <v>380</v>
      </c>
      <c r="I6" s="6">
        <f t="shared" ref="I6:S6" si="7">$G$6/60</f>
        <v>380</v>
      </c>
      <c r="J6" s="6">
        <f t="shared" si="7"/>
        <v>380</v>
      </c>
      <c r="K6" s="6">
        <f t="shared" si="7"/>
        <v>380</v>
      </c>
      <c r="L6" s="6">
        <f t="shared" si="7"/>
        <v>380</v>
      </c>
      <c r="M6" s="6">
        <f t="shared" si="7"/>
        <v>380</v>
      </c>
      <c r="N6" s="6">
        <f t="shared" si="7"/>
        <v>380</v>
      </c>
      <c r="O6" s="6">
        <f t="shared" si="7"/>
        <v>380</v>
      </c>
      <c r="P6" s="6">
        <f t="shared" si="7"/>
        <v>380</v>
      </c>
      <c r="Q6" s="6">
        <f t="shared" si="7"/>
        <v>380</v>
      </c>
      <c r="R6" s="6">
        <f t="shared" si="7"/>
        <v>380</v>
      </c>
      <c r="S6" s="6">
        <f t="shared" si="7"/>
        <v>380</v>
      </c>
      <c r="T6" s="6">
        <f t="shared" si="5"/>
        <v>4560</v>
      </c>
      <c r="U6" s="6">
        <f>'2005'!T6</f>
        <v>0</v>
      </c>
      <c r="V6" s="6">
        <f>'2006'!T6</f>
        <v>0</v>
      </c>
      <c r="W6" s="6">
        <f>'2007'!T6</f>
        <v>0</v>
      </c>
      <c r="X6" s="6"/>
      <c r="Y6" s="6">
        <f>SUM(T6:W6)</f>
        <v>4560</v>
      </c>
      <c r="Z6" s="6">
        <f>E6-Y6</f>
        <v>19440</v>
      </c>
      <c r="AA6" s="5">
        <v>3</v>
      </c>
      <c r="AB6" s="6">
        <v>24000</v>
      </c>
    </row>
    <row r="7" spans="1:28">
      <c r="A7" s="4">
        <v>39537</v>
      </c>
      <c r="B7" s="5" t="s">
        <v>42</v>
      </c>
      <c r="C7" s="5">
        <v>3</v>
      </c>
      <c r="D7" s="6">
        <v>7500</v>
      </c>
      <c r="E7" s="6">
        <f t="shared" si="3"/>
        <v>22500</v>
      </c>
      <c r="F7" s="6">
        <f t="shared" si="0"/>
        <v>1125</v>
      </c>
      <c r="G7" s="6">
        <f t="shared" si="1"/>
        <v>21375</v>
      </c>
      <c r="H7" s="6">
        <v>0</v>
      </c>
      <c r="I7" s="6">
        <v>0</v>
      </c>
      <c r="J7" s="8">
        <v>0</v>
      </c>
      <c r="K7" s="6">
        <f t="shared" ref="I7:S7" si="8">$G$7/60</f>
        <v>356.25</v>
      </c>
      <c r="L7" s="6">
        <f t="shared" si="8"/>
        <v>356.25</v>
      </c>
      <c r="M7" s="6">
        <f t="shared" si="8"/>
        <v>356.25</v>
      </c>
      <c r="N7" s="6">
        <f t="shared" si="8"/>
        <v>356.25</v>
      </c>
      <c r="O7" s="6">
        <f t="shared" si="8"/>
        <v>356.25</v>
      </c>
      <c r="P7" s="6">
        <f t="shared" si="8"/>
        <v>356.25</v>
      </c>
      <c r="Q7" s="6">
        <f t="shared" si="8"/>
        <v>356.25</v>
      </c>
      <c r="R7" s="6">
        <f t="shared" si="8"/>
        <v>356.25</v>
      </c>
      <c r="S7" s="6">
        <f t="shared" si="8"/>
        <v>356.25</v>
      </c>
      <c r="T7" s="6">
        <f t="shared" si="5"/>
        <v>3206.25</v>
      </c>
      <c r="U7" s="6">
        <f>'2005'!T7</f>
        <v>0</v>
      </c>
      <c r="V7" s="6">
        <f>'2006'!T7</f>
        <v>0</v>
      </c>
      <c r="W7" s="6">
        <f>'2007'!T7</f>
        <v>0</v>
      </c>
      <c r="X7" s="6"/>
      <c r="Y7" s="6">
        <f>SUM(T7:W7)</f>
        <v>3206.25</v>
      </c>
      <c r="Z7" s="6">
        <f>E7-Y7</f>
        <v>19293.75</v>
      </c>
      <c r="AA7" s="5">
        <v>3</v>
      </c>
      <c r="AB7" s="6">
        <v>22500</v>
      </c>
    </row>
    <row r="8" spans="1:28">
      <c r="A8" s="4"/>
      <c r="B8" s="5"/>
      <c r="C8" s="5"/>
      <c r="D8" s="6"/>
      <c r="E8" s="6">
        <f t="shared" si="3"/>
        <v>0</v>
      </c>
      <c r="F8" s="6">
        <f t="shared" si="0"/>
        <v>0</v>
      </c>
      <c r="G8" s="6">
        <f t="shared" si="1"/>
        <v>0</v>
      </c>
      <c r="H8" s="6">
        <f>$G$8/60</f>
        <v>0</v>
      </c>
      <c r="I8" s="6">
        <f t="shared" ref="I8:S8" si="9">$G$8/60</f>
        <v>0</v>
      </c>
      <c r="J8" s="6">
        <f t="shared" si="9"/>
        <v>0</v>
      </c>
      <c r="K8" s="6">
        <f t="shared" si="9"/>
        <v>0</v>
      </c>
      <c r="L8" s="6">
        <f t="shared" si="9"/>
        <v>0</v>
      </c>
      <c r="M8" s="6">
        <f t="shared" si="9"/>
        <v>0</v>
      </c>
      <c r="N8" s="6">
        <f t="shared" si="9"/>
        <v>0</v>
      </c>
      <c r="O8" s="6">
        <f t="shared" si="9"/>
        <v>0</v>
      </c>
      <c r="P8" s="6">
        <f t="shared" si="9"/>
        <v>0</v>
      </c>
      <c r="Q8" s="6">
        <f t="shared" si="9"/>
        <v>0</v>
      </c>
      <c r="R8" s="6">
        <f t="shared" si="9"/>
        <v>0</v>
      </c>
      <c r="S8" s="6">
        <f t="shared" si="9"/>
        <v>0</v>
      </c>
      <c r="T8" s="6">
        <f t="shared" si="5"/>
        <v>0</v>
      </c>
      <c r="U8" s="6">
        <f>'2005'!T8</f>
        <v>0</v>
      </c>
      <c r="V8" s="6">
        <f>'2006'!T8</f>
        <v>0</v>
      </c>
      <c r="W8" s="6">
        <f>'2007'!T8</f>
        <v>0</v>
      </c>
      <c r="X8" s="6"/>
      <c r="Y8" s="6">
        <f>SUM(T8:W8)</f>
        <v>0</v>
      </c>
      <c r="Z8" s="6">
        <f>E8-Y8</f>
        <v>0</v>
      </c>
      <c r="AA8" s="5"/>
      <c r="AB8" s="6"/>
    </row>
    <row r="9" spans="1:28">
      <c r="A9" s="4"/>
      <c r="B9" s="5"/>
      <c r="C9" s="5"/>
      <c r="D9" s="6"/>
      <c r="E9" s="6">
        <f t="shared" si="3"/>
        <v>0</v>
      </c>
      <c r="F9" s="6">
        <f t="shared" si="0"/>
        <v>0</v>
      </c>
      <c r="G9" s="6">
        <f t="shared" si="1"/>
        <v>0</v>
      </c>
      <c r="H9" s="6">
        <f>$G$9/60</f>
        <v>0</v>
      </c>
      <c r="I9" s="6">
        <f t="shared" ref="I9:S9" si="10">$G$9/60</f>
        <v>0</v>
      </c>
      <c r="J9" s="6">
        <f t="shared" si="10"/>
        <v>0</v>
      </c>
      <c r="K9" s="6">
        <f t="shared" si="10"/>
        <v>0</v>
      </c>
      <c r="L9" s="6">
        <f t="shared" si="10"/>
        <v>0</v>
      </c>
      <c r="M9" s="6">
        <f t="shared" si="10"/>
        <v>0</v>
      </c>
      <c r="N9" s="6">
        <f t="shared" si="10"/>
        <v>0</v>
      </c>
      <c r="O9" s="6">
        <f t="shared" si="10"/>
        <v>0</v>
      </c>
      <c r="P9" s="6">
        <f t="shared" si="10"/>
        <v>0</v>
      </c>
      <c r="Q9" s="6">
        <f t="shared" si="10"/>
        <v>0</v>
      </c>
      <c r="R9" s="6">
        <f t="shared" si="10"/>
        <v>0</v>
      </c>
      <c r="S9" s="6">
        <f t="shared" si="10"/>
        <v>0</v>
      </c>
      <c r="T9" s="6">
        <f t="shared" si="5"/>
        <v>0</v>
      </c>
      <c r="U9" s="6">
        <f>'2005'!T9</f>
        <v>0</v>
      </c>
      <c r="V9" s="6">
        <f>'2006'!T9</f>
        <v>0</v>
      </c>
      <c r="W9" s="6">
        <f>'2007'!T9</f>
        <v>0</v>
      </c>
      <c r="X9" s="6"/>
      <c r="Y9" s="6">
        <f>SUM(T9:W9)</f>
        <v>0</v>
      </c>
      <c r="Z9" s="6">
        <f>E9-Y9</f>
        <v>0</v>
      </c>
      <c r="AA9" s="5"/>
      <c r="AB9" s="6"/>
    </row>
    <row r="10" spans="1:28">
      <c r="A10" s="4"/>
      <c r="B10" s="5"/>
      <c r="C10" s="5"/>
      <c r="D10" s="6"/>
      <c r="E10" s="6">
        <f t="shared" si="3"/>
        <v>0</v>
      </c>
      <c r="F10" s="6">
        <f t="shared" si="0"/>
        <v>0</v>
      </c>
      <c r="G10" s="6">
        <f t="shared" si="1"/>
        <v>0</v>
      </c>
      <c r="H10" s="6">
        <f>$G$10/60</f>
        <v>0</v>
      </c>
      <c r="I10" s="6">
        <f t="shared" ref="I10:S10" si="11">$G$10/60</f>
        <v>0</v>
      </c>
      <c r="J10" s="6">
        <f t="shared" si="11"/>
        <v>0</v>
      </c>
      <c r="K10" s="6">
        <f t="shared" si="11"/>
        <v>0</v>
      </c>
      <c r="L10" s="6">
        <f t="shared" si="11"/>
        <v>0</v>
      </c>
      <c r="M10" s="6">
        <f t="shared" si="11"/>
        <v>0</v>
      </c>
      <c r="N10" s="6">
        <f t="shared" si="11"/>
        <v>0</v>
      </c>
      <c r="O10" s="6">
        <f t="shared" si="11"/>
        <v>0</v>
      </c>
      <c r="P10" s="6">
        <f t="shared" si="11"/>
        <v>0</v>
      </c>
      <c r="Q10" s="6">
        <f t="shared" si="11"/>
        <v>0</v>
      </c>
      <c r="R10" s="6">
        <f t="shared" si="11"/>
        <v>0</v>
      </c>
      <c r="S10" s="6">
        <f t="shared" si="11"/>
        <v>0</v>
      </c>
      <c r="T10" s="6">
        <f t="shared" si="5"/>
        <v>0</v>
      </c>
      <c r="U10" s="6">
        <f>'2005'!T10</f>
        <v>0</v>
      </c>
      <c r="V10" s="6">
        <f>'2006'!T10</f>
        <v>0</v>
      </c>
      <c r="W10" s="6">
        <f>'2007'!T10</f>
        <v>0</v>
      </c>
      <c r="X10" s="6"/>
      <c r="Y10" s="6">
        <f>SUM(T10:W10)</f>
        <v>0</v>
      </c>
      <c r="Z10" s="6">
        <f>E10-Y10</f>
        <v>0</v>
      </c>
      <c r="AA10" s="5"/>
      <c r="AB10" s="6"/>
    </row>
    <row r="11" spans="1:28">
      <c r="A11" s="4"/>
      <c r="B11" s="5"/>
      <c r="C11" s="5"/>
      <c r="D11" s="6"/>
      <c r="E11" s="6">
        <f t="shared" si="3"/>
        <v>0</v>
      </c>
      <c r="F11" s="6">
        <f t="shared" si="0"/>
        <v>0</v>
      </c>
      <c r="G11" s="6">
        <f t="shared" si="1"/>
        <v>0</v>
      </c>
      <c r="H11" s="6">
        <f>$G$11/60</f>
        <v>0</v>
      </c>
      <c r="I11" s="6">
        <f t="shared" ref="I11:S11" si="12">$G$11/60</f>
        <v>0</v>
      </c>
      <c r="J11" s="6">
        <f t="shared" si="12"/>
        <v>0</v>
      </c>
      <c r="K11" s="6">
        <f t="shared" si="12"/>
        <v>0</v>
      </c>
      <c r="L11" s="6">
        <f t="shared" si="12"/>
        <v>0</v>
      </c>
      <c r="M11" s="6">
        <f t="shared" si="12"/>
        <v>0</v>
      </c>
      <c r="N11" s="6">
        <f t="shared" si="12"/>
        <v>0</v>
      </c>
      <c r="O11" s="6">
        <f t="shared" si="12"/>
        <v>0</v>
      </c>
      <c r="P11" s="6">
        <f t="shared" si="12"/>
        <v>0</v>
      </c>
      <c r="Q11" s="6">
        <f t="shared" si="12"/>
        <v>0</v>
      </c>
      <c r="R11" s="6">
        <f t="shared" si="12"/>
        <v>0</v>
      </c>
      <c r="S11" s="6">
        <f t="shared" si="12"/>
        <v>0</v>
      </c>
      <c r="T11" s="6">
        <f t="shared" si="5"/>
        <v>0</v>
      </c>
      <c r="U11" s="6">
        <f>'2005'!T11</f>
        <v>0</v>
      </c>
      <c r="V11" s="6">
        <f>'2006'!T11</f>
        <v>0</v>
      </c>
      <c r="W11" s="6">
        <f>'2007'!T11</f>
        <v>0</v>
      </c>
      <c r="X11" s="6"/>
      <c r="Y11" s="6">
        <f>SUM(T11:W11)</f>
        <v>0</v>
      </c>
      <c r="Z11" s="6">
        <f>E11-Y11</f>
        <v>0</v>
      </c>
      <c r="AA11" s="5"/>
      <c r="AB11" s="6"/>
    </row>
    <row r="12" spans="1:28">
      <c r="A12" s="4"/>
      <c r="B12" s="5"/>
      <c r="C12" s="5"/>
      <c r="D12" s="6"/>
      <c r="E12" s="6">
        <f t="shared" si="3"/>
        <v>0</v>
      </c>
      <c r="F12" s="6">
        <f t="shared" si="0"/>
        <v>0</v>
      </c>
      <c r="G12" s="6">
        <f t="shared" si="1"/>
        <v>0</v>
      </c>
      <c r="H12" s="6">
        <f>$G$12/60</f>
        <v>0</v>
      </c>
      <c r="I12" s="6">
        <f t="shared" ref="I12:S12" si="13">$G$12/60</f>
        <v>0</v>
      </c>
      <c r="J12" s="6">
        <f t="shared" si="13"/>
        <v>0</v>
      </c>
      <c r="K12" s="6">
        <f t="shared" si="13"/>
        <v>0</v>
      </c>
      <c r="L12" s="6">
        <f t="shared" si="13"/>
        <v>0</v>
      </c>
      <c r="M12" s="6">
        <f t="shared" si="13"/>
        <v>0</v>
      </c>
      <c r="N12" s="6">
        <f t="shared" si="13"/>
        <v>0</v>
      </c>
      <c r="O12" s="6">
        <f t="shared" si="13"/>
        <v>0</v>
      </c>
      <c r="P12" s="6">
        <f t="shared" si="13"/>
        <v>0</v>
      </c>
      <c r="Q12" s="6">
        <f t="shared" si="13"/>
        <v>0</v>
      </c>
      <c r="R12" s="6">
        <f t="shared" si="13"/>
        <v>0</v>
      </c>
      <c r="S12" s="6">
        <f t="shared" si="13"/>
        <v>0</v>
      </c>
      <c r="T12" s="6">
        <f t="shared" si="5"/>
        <v>0</v>
      </c>
      <c r="U12" s="6">
        <f>'2005'!T12</f>
        <v>0</v>
      </c>
      <c r="V12" s="6">
        <f>'2006'!T12</f>
        <v>0</v>
      </c>
      <c r="W12" s="6">
        <f>'2007'!T12</f>
        <v>0</v>
      </c>
      <c r="X12" s="6"/>
      <c r="Y12" s="6">
        <f>SUM(T12:W12)</f>
        <v>0</v>
      </c>
      <c r="Z12" s="6">
        <f>E12-Y12</f>
        <v>0</v>
      </c>
      <c r="AA12" s="5"/>
      <c r="AB12" s="6"/>
    </row>
    <row r="13" spans="1:28">
      <c r="A13" s="7" t="s">
        <v>26</v>
      </c>
      <c r="B13" s="7"/>
      <c r="C13" s="5"/>
      <c r="D13" s="6"/>
      <c r="E13" s="6">
        <f t="shared" ref="E13:Z13" si="14">SUM(E3:E12)</f>
        <v>83080</v>
      </c>
      <c r="F13" s="6">
        <f t="shared" si="14"/>
        <v>4154</v>
      </c>
      <c r="G13" s="6">
        <f t="shared" si="14"/>
        <v>78926</v>
      </c>
      <c r="H13" s="6">
        <f t="shared" si="14"/>
        <v>959.18333333333339</v>
      </c>
      <c r="I13" s="6">
        <f t="shared" si="14"/>
        <v>959.18333333333339</v>
      </c>
      <c r="J13" s="6">
        <f t="shared" si="14"/>
        <v>959.18333333333339</v>
      </c>
      <c r="K13" s="6">
        <f t="shared" si="14"/>
        <v>1315.4333333333334</v>
      </c>
      <c r="L13" s="6">
        <f t="shared" si="14"/>
        <v>1315.4333333333334</v>
      </c>
      <c r="M13" s="6">
        <f t="shared" si="14"/>
        <v>1315.4333333333334</v>
      </c>
      <c r="N13" s="6">
        <f t="shared" si="14"/>
        <v>1315.4333333333334</v>
      </c>
      <c r="O13" s="6">
        <f t="shared" si="14"/>
        <v>1315.4333333333334</v>
      </c>
      <c r="P13" s="6">
        <f t="shared" si="14"/>
        <v>1315.4333333333334</v>
      </c>
      <c r="Q13" s="6">
        <f t="shared" si="14"/>
        <v>1315.4333333333334</v>
      </c>
      <c r="R13" s="6">
        <f t="shared" si="14"/>
        <v>1315.4333333333334</v>
      </c>
      <c r="S13" s="6">
        <f t="shared" si="14"/>
        <v>1315.4333333333334</v>
      </c>
      <c r="T13" s="6">
        <f t="shared" si="14"/>
        <v>14716.45</v>
      </c>
      <c r="U13" s="6">
        <f t="shared" si="14"/>
        <v>1726.7833333333335</v>
      </c>
      <c r="V13" s="6">
        <f t="shared" si="14"/>
        <v>6617.7000000000007</v>
      </c>
      <c r="W13" s="6">
        <f t="shared" si="14"/>
        <v>6950.2000000000007</v>
      </c>
      <c r="X13" s="6">
        <f t="shared" si="14"/>
        <v>0</v>
      </c>
      <c r="Y13" s="6">
        <f t="shared" si="14"/>
        <v>30011.133333333335</v>
      </c>
      <c r="Z13" s="6">
        <f t="shared" si="14"/>
        <v>53068.866666666669</v>
      </c>
      <c r="AA13" s="5"/>
      <c r="AB13" s="6">
        <f>SUM(AB3:AB12)</f>
        <v>83080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39" orientation="landscape" r:id="rId1"/>
  <headerFooter alignWithMargins="0">
    <oddFooter xml:space="preserve">&amp;C主管：             &amp;R盘点人：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"/>
  <sheetViews>
    <sheetView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0" width="12.625" bestFit="1" customWidth="1"/>
    <col min="21" max="24" width="12.625" customWidth="1"/>
    <col min="25" max="25" width="12.625" bestFit="1" customWidth="1"/>
    <col min="26" max="26" width="13.5" bestFit="1" customWidth="1"/>
    <col min="27" max="27" width="14.125" bestFit="1" customWidth="1"/>
    <col min="28" max="28" width="5.625" customWidth="1"/>
    <col min="29" max="29" width="18.625" customWidth="1"/>
  </cols>
  <sheetData>
    <row r="1" spans="1:29" ht="20.2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36</v>
      </c>
      <c r="U2" s="2" t="s">
        <v>31</v>
      </c>
      <c r="V2" s="2" t="s">
        <v>29</v>
      </c>
      <c r="W2" s="2" t="s">
        <v>30</v>
      </c>
      <c r="X2" s="2" t="s">
        <v>27</v>
      </c>
      <c r="Y2" s="2" t="s">
        <v>32</v>
      </c>
      <c r="Z2" s="2" t="s">
        <v>21</v>
      </c>
      <c r="AA2" s="2" t="s">
        <v>22</v>
      </c>
      <c r="AB2" s="2" t="s">
        <v>23</v>
      </c>
      <c r="AC2" s="2" t="s">
        <v>24</v>
      </c>
    </row>
    <row r="3" spans="1:29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6">
        <f t="shared" ref="F3:F12" si="0">E3*5%</f>
        <v>479</v>
      </c>
      <c r="G3" s="6">
        <f t="shared" ref="G3:G12" si="1">E3-F3</f>
        <v>9101</v>
      </c>
      <c r="H3" s="6">
        <f>$G$3/60</f>
        <v>151.68333333333334</v>
      </c>
      <c r="I3" s="6">
        <f t="shared" ref="I3:S3" si="2">$G$3/60</f>
        <v>151.68333333333334</v>
      </c>
      <c r="J3" s="6">
        <f t="shared" si="2"/>
        <v>151.68333333333334</v>
      </c>
      <c r="K3" s="6">
        <f t="shared" si="2"/>
        <v>151.68333333333334</v>
      </c>
      <c r="L3" s="6">
        <f t="shared" si="2"/>
        <v>151.68333333333334</v>
      </c>
      <c r="M3" s="6">
        <f t="shared" si="2"/>
        <v>151.68333333333334</v>
      </c>
      <c r="N3" s="6">
        <f t="shared" si="2"/>
        <v>151.68333333333334</v>
      </c>
      <c r="O3" s="6">
        <f t="shared" si="2"/>
        <v>151.68333333333334</v>
      </c>
      <c r="P3" s="6">
        <f t="shared" si="2"/>
        <v>151.68333333333334</v>
      </c>
      <c r="Q3" s="6">
        <f t="shared" si="2"/>
        <v>151.68333333333334</v>
      </c>
      <c r="R3" s="6">
        <f t="shared" si="2"/>
        <v>151.68333333333334</v>
      </c>
      <c r="S3" s="6">
        <f t="shared" si="2"/>
        <v>151.68333333333334</v>
      </c>
      <c r="T3" s="6">
        <f>SUM(H3:S3)</f>
        <v>1820.2000000000005</v>
      </c>
      <c r="U3" s="6">
        <f>'2005'!T3</f>
        <v>1061.7833333333335</v>
      </c>
      <c r="V3" s="6">
        <f>'2006'!T3</f>
        <v>1820.2000000000005</v>
      </c>
      <c r="W3" s="6">
        <f>'2007'!T3</f>
        <v>1820.2000000000005</v>
      </c>
      <c r="X3" s="6">
        <f>'2008'!T3</f>
        <v>1820.2000000000005</v>
      </c>
      <c r="Y3" s="6"/>
      <c r="Z3" s="6">
        <f>SUM(T3:X3)</f>
        <v>8342.5833333333358</v>
      </c>
      <c r="AA3" s="6">
        <f>E3-Z3</f>
        <v>1237.4166666666642</v>
      </c>
      <c r="AB3" s="5"/>
      <c r="AC3" s="6"/>
    </row>
    <row r="4" spans="1:29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3">D4*C4</f>
        <v>6000</v>
      </c>
      <c r="F4" s="6">
        <f t="shared" si="0"/>
        <v>300</v>
      </c>
      <c r="G4" s="6">
        <f t="shared" si="1"/>
        <v>5700</v>
      </c>
      <c r="H4" s="6">
        <f>$G$4/60</f>
        <v>95</v>
      </c>
      <c r="I4" s="6">
        <f t="shared" ref="I4:S4" si="4">$G$4/60</f>
        <v>95</v>
      </c>
      <c r="J4" s="6">
        <f t="shared" si="4"/>
        <v>95</v>
      </c>
      <c r="K4" s="6">
        <f t="shared" si="4"/>
        <v>95</v>
      </c>
      <c r="L4" s="6">
        <f t="shared" si="4"/>
        <v>95</v>
      </c>
      <c r="M4" s="6">
        <f t="shared" si="4"/>
        <v>95</v>
      </c>
      <c r="N4" s="6">
        <f t="shared" si="4"/>
        <v>95</v>
      </c>
      <c r="O4" s="6">
        <f t="shared" si="4"/>
        <v>95</v>
      </c>
      <c r="P4" s="6">
        <f t="shared" si="4"/>
        <v>95</v>
      </c>
      <c r="Q4" s="6">
        <f t="shared" si="4"/>
        <v>95</v>
      </c>
      <c r="R4" s="6">
        <f t="shared" si="4"/>
        <v>95</v>
      </c>
      <c r="S4" s="6">
        <f t="shared" si="4"/>
        <v>95</v>
      </c>
      <c r="T4" s="6">
        <f t="shared" ref="T4:T12" si="5">SUM(H4:S4)</f>
        <v>1140</v>
      </c>
      <c r="U4" s="6">
        <f>'2005'!T4</f>
        <v>665</v>
      </c>
      <c r="V4" s="6">
        <f>'2006'!T4</f>
        <v>1140</v>
      </c>
      <c r="W4" s="6">
        <f>'2007'!T4</f>
        <v>1140</v>
      </c>
      <c r="X4" s="6">
        <f>'2008'!T4</f>
        <v>1140</v>
      </c>
      <c r="Y4" s="6"/>
      <c r="Z4" s="6">
        <f>SUM(T4:X4)</f>
        <v>5225</v>
      </c>
      <c r="AA4" s="6">
        <f>E4-Z4</f>
        <v>775</v>
      </c>
      <c r="AB4" s="5"/>
      <c r="AC4" s="6"/>
    </row>
    <row r="5" spans="1:29">
      <c r="A5" s="4">
        <v>38739</v>
      </c>
      <c r="B5" s="5" t="s">
        <v>34</v>
      </c>
      <c r="C5" s="5">
        <v>5</v>
      </c>
      <c r="D5" s="6">
        <v>4200</v>
      </c>
      <c r="E5" s="6">
        <f t="shared" si="3"/>
        <v>21000</v>
      </c>
      <c r="F5" s="6">
        <f t="shared" si="0"/>
        <v>1050</v>
      </c>
      <c r="G5" s="6">
        <f t="shared" si="1"/>
        <v>19950</v>
      </c>
      <c r="H5" s="6">
        <f t="shared" ref="H5:S5" si="6">$G$5/60</f>
        <v>332.5</v>
      </c>
      <c r="I5" s="6">
        <f t="shared" si="6"/>
        <v>332.5</v>
      </c>
      <c r="J5" s="6">
        <f t="shared" si="6"/>
        <v>332.5</v>
      </c>
      <c r="K5" s="6">
        <f t="shared" si="6"/>
        <v>332.5</v>
      </c>
      <c r="L5" s="6">
        <f t="shared" si="6"/>
        <v>332.5</v>
      </c>
      <c r="M5" s="6">
        <f t="shared" si="6"/>
        <v>332.5</v>
      </c>
      <c r="N5" s="6">
        <f t="shared" si="6"/>
        <v>332.5</v>
      </c>
      <c r="O5" s="6">
        <f t="shared" si="6"/>
        <v>332.5</v>
      </c>
      <c r="P5" s="6">
        <f t="shared" si="6"/>
        <v>332.5</v>
      </c>
      <c r="Q5" s="6">
        <f t="shared" si="6"/>
        <v>332.5</v>
      </c>
      <c r="R5" s="6">
        <f t="shared" si="6"/>
        <v>332.5</v>
      </c>
      <c r="S5" s="6">
        <f t="shared" si="6"/>
        <v>332.5</v>
      </c>
      <c r="T5" s="6">
        <f t="shared" si="5"/>
        <v>3990</v>
      </c>
      <c r="U5" s="6">
        <f>'2005'!T5</f>
        <v>0</v>
      </c>
      <c r="V5" s="6">
        <f>'2006'!T5</f>
        <v>3657.5</v>
      </c>
      <c r="W5" s="6">
        <f>'2007'!T5</f>
        <v>3990</v>
      </c>
      <c r="X5" s="6">
        <f>'2008'!T5</f>
        <v>3990</v>
      </c>
      <c r="Y5" s="6"/>
      <c r="Z5" s="6">
        <f>SUM(T5:X5)</f>
        <v>15627.5</v>
      </c>
      <c r="AA5" s="6">
        <f>E5-Z5</f>
        <v>5372.5</v>
      </c>
      <c r="AB5" s="5"/>
      <c r="AC5" s="6"/>
    </row>
    <row r="6" spans="1:29">
      <c r="A6" s="4">
        <v>39427</v>
      </c>
      <c r="B6" s="5" t="s">
        <v>42</v>
      </c>
      <c r="C6" s="5">
        <v>3</v>
      </c>
      <c r="D6" s="6">
        <v>8000</v>
      </c>
      <c r="E6" s="6">
        <f t="shared" si="3"/>
        <v>24000</v>
      </c>
      <c r="F6" s="6">
        <f t="shared" si="0"/>
        <v>1200</v>
      </c>
      <c r="G6" s="6">
        <f t="shared" si="1"/>
        <v>22800</v>
      </c>
      <c r="H6" s="6">
        <f>$G$6/60</f>
        <v>380</v>
      </c>
      <c r="I6" s="6">
        <f t="shared" ref="I6:S6" si="7">$G$6/60</f>
        <v>380</v>
      </c>
      <c r="J6" s="6">
        <f t="shared" si="7"/>
        <v>380</v>
      </c>
      <c r="K6" s="6">
        <f t="shared" si="7"/>
        <v>380</v>
      </c>
      <c r="L6" s="6">
        <f t="shared" si="7"/>
        <v>380</v>
      </c>
      <c r="M6" s="6">
        <f t="shared" si="7"/>
        <v>380</v>
      </c>
      <c r="N6" s="6">
        <f t="shared" si="7"/>
        <v>380</v>
      </c>
      <c r="O6" s="6">
        <f t="shared" si="7"/>
        <v>380</v>
      </c>
      <c r="P6" s="6">
        <f t="shared" si="7"/>
        <v>380</v>
      </c>
      <c r="Q6" s="6">
        <f t="shared" si="7"/>
        <v>380</v>
      </c>
      <c r="R6" s="6">
        <f t="shared" si="7"/>
        <v>380</v>
      </c>
      <c r="S6" s="6">
        <f t="shared" si="7"/>
        <v>380</v>
      </c>
      <c r="T6" s="6">
        <f t="shared" si="5"/>
        <v>4560</v>
      </c>
      <c r="U6" s="6">
        <f>'2005'!T6</f>
        <v>0</v>
      </c>
      <c r="V6" s="6">
        <f>'2006'!T6</f>
        <v>0</v>
      </c>
      <c r="W6" s="6">
        <f>'2007'!T6</f>
        <v>0</v>
      </c>
      <c r="X6" s="6">
        <f>'2008'!T6</f>
        <v>4560</v>
      </c>
      <c r="Y6" s="6"/>
      <c r="Z6" s="6">
        <f>SUM(T6:X6)</f>
        <v>9120</v>
      </c>
      <c r="AA6" s="6">
        <f>E6-Z6</f>
        <v>14880</v>
      </c>
      <c r="AB6" s="5"/>
      <c r="AC6" s="6"/>
    </row>
    <row r="7" spans="1:29">
      <c r="A7" s="4">
        <v>39537</v>
      </c>
      <c r="B7" s="5" t="s">
        <v>42</v>
      </c>
      <c r="C7" s="5">
        <v>3</v>
      </c>
      <c r="D7" s="6">
        <v>7500</v>
      </c>
      <c r="E7" s="6">
        <f t="shared" si="3"/>
        <v>22500</v>
      </c>
      <c r="F7" s="6">
        <f t="shared" si="0"/>
        <v>1125</v>
      </c>
      <c r="G7" s="6">
        <f t="shared" si="1"/>
        <v>21375</v>
      </c>
      <c r="H7" s="6">
        <f>$G$7/60</f>
        <v>356.25</v>
      </c>
      <c r="I7" s="6">
        <f t="shared" ref="I7:S7" si="8">$G$7/60</f>
        <v>356.25</v>
      </c>
      <c r="J7" s="6">
        <f t="shared" si="8"/>
        <v>356.25</v>
      </c>
      <c r="K7" s="6">
        <f t="shared" si="8"/>
        <v>356.25</v>
      </c>
      <c r="L7" s="6">
        <f t="shared" si="8"/>
        <v>356.25</v>
      </c>
      <c r="M7" s="6">
        <f t="shared" si="8"/>
        <v>356.25</v>
      </c>
      <c r="N7" s="6">
        <f t="shared" si="8"/>
        <v>356.25</v>
      </c>
      <c r="O7" s="6">
        <f t="shared" si="8"/>
        <v>356.25</v>
      </c>
      <c r="P7" s="6">
        <f t="shared" si="8"/>
        <v>356.25</v>
      </c>
      <c r="Q7" s="6">
        <f t="shared" si="8"/>
        <v>356.25</v>
      </c>
      <c r="R7" s="6">
        <f t="shared" si="8"/>
        <v>356.25</v>
      </c>
      <c r="S7" s="6">
        <f t="shared" si="8"/>
        <v>356.25</v>
      </c>
      <c r="T7" s="6">
        <f t="shared" si="5"/>
        <v>4275</v>
      </c>
      <c r="U7" s="6">
        <f>'2005'!T7</f>
        <v>0</v>
      </c>
      <c r="V7" s="6">
        <f>'2006'!T7</f>
        <v>0</v>
      </c>
      <c r="W7" s="6">
        <f>'2007'!T7</f>
        <v>0</v>
      </c>
      <c r="X7" s="6">
        <f>'2008'!T7</f>
        <v>3206.25</v>
      </c>
      <c r="Y7" s="6"/>
      <c r="Z7" s="6">
        <f>SUM(T7:X7)</f>
        <v>7481.25</v>
      </c>
      <c r="AA7" s="6">
        <f>E7-Z7</f>
        <v>15018.75</v>
      </c>
      <c r="AB7" s="5"/>
      <c r="AC7" s="6"/>
    </row>
    <row r="8" spans="1:29">
      <c r="A8" s="4"/>
      <c r="B8" s="5"/>
      <c r="C8" s="5"/>
      <c r="D8" s="6"/>
      <c r="E8" s="6">
        <f t="shared" si="3"/>
        <v>0</v>
      </c>
      <c r="F8" s="6">
        <f t="shared" si="0"/>
        <v>0</v>
      </c>
      <c r="G8" s="6">
        <f t="shared" si="1"/>
        <v>0</v>
      </c>
      <c r="H8" s="6">
        <f>$G$8/60</f>
        <v>0</v>
      </c>
      <c r="I8" s="6">
        <f t="shared" ref="I8:S8" si="9">$G$8/60</f>
        <v>0</v>
      </c>
      <c r="J8" s="6">
        <f t="shared" si="9"/>
        <v>0</v>
      </c>
      <c r="K8" s="6">
        <f t="shared" si="9"/>
        <v>0</v>
      </c>
      <c r="L8" s="6">
        <f t="shared" si="9"/>
        <v>0</v>
      </c>
      <c r="M8" s="6">
        <f t="shared" si="9"/>
        <v>0</v>
      </c>
      <c r="N8" s="6">
        <f t="shared" si="9"/>
        <v>0</v>
      </c>
      <c r="O8" s="6">
        <f t="shared" si="9"/>
        <v>0</v>
      </c>
      <c r="P8" s="6">
        <f t="shared" si="9"/>
        <v>0</v>
      </c>
      <c r="Q8" s="6">
        <f t="shared" si="9"/>
        <v>0</v>
      </c>
      <c r="R8" s="6">
        <f t="shared" si="9"/>
        <v>0</v>
      </c>
      <c r="S8" s="6">
        <f t="shared" si="9"/>
        <v>0</v>
      </c>
      <c r="T8" s="6">
        <f t="shared" si="5"/>
        <v>0</v>
      </c>
      <c r="U8" s="6">
        <f>'2005'!T8</f>
        <v>0</v>
      </c>
      <c r="V8" s="6">
        <f>'2006'!T8</f>
        <v>0</v>
      </c>
      <c r="W8" s="6">
        <f>'2007'!T8</f>
        <v>0</v>
      </c>
      <c r="X8" s="6">
        <f>'2008'!T8</f>
        <v>0</v>
      </c>
      <c r="Y8" s="6"/>
      <c r="Z8" s="6">
        <f>SUM(T8:X8)</f>
        <v>0</v>
      </c>
      <c r="AA8" s="6">
        <f>E8-Z8</f>
        <v>0</v>
      </c>
      <c r="AB8" s="5"/>
      <c r="AC8" s="6"/>
    </row>
    <row r="9" spans="1:29">
      <c r="A9" s="4"/>
      <c r="B9" s="5"/>
      <c r="C9" s="5"/>
      <c r="D9" s="6"/>
      <c r="E9" s="6">
        <f t="shared" si="3"/>
        <v>0</v>
      </c>
      <c r="F9" s="6">
        <f t="shared" si="0"/>
        <v>0</v>
      </c>
      <c r="G9" s="6">
        <f t="shared" si="1"/>
        <v>0</v>
      </c>
      <c r="H9" s="6">
        <f>$G$9/60</f>
        <v>0</v>
      </c>
      <c r="I9" s="6">
        <f t="shared" ref="I9:S9" si="10">$G$9/60</f>
        <v>0</v>
      </c>
      <c r="J9" s="6">
        <f t="shared" si="10"/>
        <v>0</v>
      </c>
      <c r="K9" s="6">
        <f t="shared" si="10"/>
        <v>0</v>
      </c>
      <c r="L9" s="6">
        <f t="shared" si="10"/>
        <v>0</v>
      </c>
      <c r="M9" s="6">
        <f t="shared" si="10"/>
        <v>0</v>
      </c>
      <c r="N9" s="6">
        <f t="shared" si="10"/>
        <v>0</v>
      </c>
      <c r="O9" s="6">
        <f t="shared" si="10"/>
        <v>0</v>
      </c>
      <c r="P9" s="6">
        <f t="shared" si="10"/>
        <v>0</v>
      </c>
      <c r="Q9" s="6">
        <f t="shared" si="10"/>
        <v>0</v>
      </c>
      <c r="R9" s="6">
        <f t="shared" si="10"/>
        <v>0</v>
      </c>
      <c r="S9" s="6">
        <f t="shared" si="10"/>
        <v>0</v>
      </c>
      <c r="T9" s="6">
        <f t="shared" si="5"/>
        <v>0</v>
      </c>
      <c r="U9" s="6">
        <f>'2005'!T9</f>
        <v>0</v>
      </c>
      <c r="V9" s="6">
        <f>'2006'!T9</f>
        <v>0</v>
      </c>
      <c r="W9" s="6">
        <f>'2007'!T9</f>
        <v>0</v>
      </c>
      <c r="X9" s="6">
        <f>'2008'!T9</f>
        <v>0</v>
      </c>
      <c r="Y9" s="6"/>
      <c r="Z9" s="6">
        <f>SUM(T9:X9)</f>
        <v>0</v>
      </c>
      <c r="AA9" s="6">
        <f>E9-Z9</f>
        <v>0</v>
      </c>
      <c r="AB9" s="5"/>
      <c r="AC9" s="6"/>
    </row>
    <row r="10" spans="1:29">
      <c r="A10" s="4"/>
      <c r="B10" s="5"/>
      <c r="C10" s="5"/>
      <c r="D10" s="6"/>
      <c r="E10" s="6">
        <f t="shared" si="3"/>
        <v>0</v>
      </c>
      <c r="F10" s="6">
        <f t="shared" si="0"/>
        <v>0</v>
      </c>
      <c r="G10" s="6">
        <f t="shared" si="1"/>
        <v>0</v>
      </c>
      <c r="H10" s="6">
        <f>$G$10/60</f>
        <v>0</v>
      </c>
      <c r="I10" s="6">
        <f t="shared" ref="I10:S10" si="11">$G$10/60</f>
        <v>0</v>
      </c>
      <c r="J10" s="6">
        <f t="shared" si="11"/>
        <v>0</v>
      </c>
      <c r="K10" s="6">
        <f t="shared" si="11"/>
        <v>0</v>
      </c>
      <c r="L10" s="6">
        <f t="shared" si="11"/>
        <v>0</v>
      </c>
      <c r="M10" s="6">
        <f t="shared" si="11"/>
        <v>0</v>
      </c>
      <c r="N10" s="6">
        <f t="shared" si="11"/>
        <v>0</v>
      </c>
      <c r="O10" s="6">
        <f t="shared" si="11"/>
        <v>0</v>
      </c>
      <c r="P10" s="6">
        <f t="shared" si="11"/>
        <v>0</v>
      </c>
      <c r="Q10" s="6">
        <f t="shared" si="11"/>
        <v>0</v>
      </c>
      <c r="R10" s="6">
        <f t="shared" si="11"/>
        <v>0</v>
      </c>
      <c r="S10" s="6">
        <f t="shared" si="11"/>
        <v>0</v>
      </c>
      <c r="T10" s="6">
        <f t="shared" si="5"/>
        <v>0</v>
      </c>
      <c r="U10" s="6">
        <f>'2005'!T10</f>
        <v>0</v>
      </c>
      <c r="V10" s="6">
        <f>'2006'!T10</f>
        <v>0</v>
      </c>
      <c r="W10" s="6">
        <f>'2007'!T10</f>
        <v>0</v>
      </c>
      <c r="X10" s="6">
        <f>'2008'!T10</f>
        <v>0</v>
      </c>
      <c r="Y10" s="6"/>
      <c r="Z10" s="6">
        <f>SUM(T10:X10)</f>
        <v>0</v>
      </c>
      <c r="AA10" s="6">
        <f>E10-Z10</f>
        <v>0</v>
      </c>
      <c r="AB10" s="5"/>
      <c r="AC10" s="6"/>
    </row>
    <row r="11" spans="1:29">
      <c r="A11" s="4"/>
      <c r="B11" s="5"/>
      <c r="C11" s="5"/>
      <c r="D11" s="6"/>
      <c r="E11" s="6">
        <f t="shared" si="3"/>
        <v>0</v>
      </c>
      <c r="F11" s="6">
        <f t="shared" si="0"/>
        <v>0</v>
      </c>
      <c r="G11" s="6">
        <f t="shared" si="1"/>
        <v>0</v>
      </c>
      <c r="H11" s="6">
        <f>$G$11/60</f>
        <v>0</v>
      </c>
      <c r="I11" s="6">
        <f t="shared" ref="I11:S11" si="12">$G$11/60</f>
        <v>0</v>
      </c>
      <c r="J11" s="6">
        <f t="shared" si="12"/>
        <v>0</v>
      </c>
      <c r="K11" s="6">
        <f t="shared" si="12"/>
        <v>0</v>
      </c>
      <c r="L11" s="6">
        <f t="shared" si="12"/>
        <v>0</v>
      </c>
      <c r="M11" s="6">
        <f t="shared" si="12"/>
        <v>0</v>
      </c>
      <c r="N11" s="6">
        <f t="shared" si="12"/>
        <v>0</v>
      </c>
      <c r="O11" s="6">
        <f t="shared" si="12"/>
        <v>0</v>
      </c>
      <c r="P11" s="6">
        <f t="shared" si="12"/>
        <v>0</v>
      </c>
      <c r="Q11" s="6">
        <f t="shared" si="12"/>
        <v>0</v>
      </c>
      <c r="R11" s="6">
        <f t="shared" si="12"/>
        <v>0</v>
      </c>
      <c r="S11" s="6">
        <f t="shared" si="12"/>
        <v>0</v>
      </c>
      <c r="T11" s="6">
        <f t="shared" si="5"/>
        <v>0</v>
      </c>
      <c r="U11" s="6">
        <f>'2005'!T11</f>
        <v>0</v>
      </c>
      <c r="V11" s="6">
        <f>'2006'!T11</f>
        <v>0</v>
      </c>
      <c r="W11" s="6">
        <f>'2007'!T11</f>
        <v>0</v>
      </c>
      <c r="X11" s="6">
        <f>'2008'!T11</f>
        <v>0</v>
      </c>
      <c r="Y11" s="6"/>
      <c r="Z11" s="6">
        <f>SUM(T11:X11)</f>
        <v>0</v>
      </c>
      <c r="AA11" s="6">
        <f>E11-Z11</f>
        <v>0</v>
      </c>
      <c r="AB11" s="5"/>
      <c r="AC11" s="6"/>
    </row>
    <row r="12" spans="1:29">
      <c r="A12" s="4"/>
      <c r="B12" s="5"/>
      <c r="C12" s="5"/>
      <c r="D12" s="6"/>
      <c r="E12" s="6">
        <f t="shared" si="3"/>
        <v>0</v>
      </c>
      <c r="F12" s="6">
        <f t="shared" si="0"/>
        <v>0</v>
      </c>
      <c r="G12" s="6">
        <f t="shared" si="1"/>
        <v>0</v>
      </c>
      <c r="H12" s="6">
        <f>$G$12/60</f>
        <v>0</v>
      </c>
      <c r="I12" s="6">
        <f t="shared" ref="I12:S12" si="13">$G$12/60</f>
        <v>0</v>
      </c>
      <c r="J12" s="6">
        <f t="shared" si="13"/>
        <v>0</v>
      </c>
      <c r="K12" s="6">
        <f t="shared" si="13"/>
        <v>0</v>
      </c>
      <c r="L12" s="6">
        <f t="shared" si="13"/>
        <v>0</v>
      </c>
      <c r="M12" s="6">
        <f t="shared" si="13"/>
        <v>0</v>
      </c>
      <c r="N12" s="6">
        <f t="shared" si="13"/>
        <v>0</v>
      </c>
      <c r="O12" s="6">
        <f t="shared" si="13"/>
        <v>0</v>
      </c>
      <c r="P12" s="6">
        <f t="shared" si="13"/>
        <v>0</v>
      </c>
      <c r="Q12" s="6">
        <f t="shared" si="13"/>
        <v>0</v>
      </c>
      <c r="R12" s="6">
        <f t="shared" si="13"/>
        <v>0</v>
      </c>
      <c r="S12" s="6">
        <f t="shared" si="13"/>
        <v>0</v>
      </c>
      <c r="T12" s="6">
        <f t="shared" si="5"/>
        <v>0</v>
      </c>
      <c r="U12" s="6">
        <f>'2005'!T12</f>
        <v>0</v>
      </c>
      <c r="V12" s="6">
        <f>'2006'!T12</f>
        <v>0</v>
      </c>
      <c r="W12" s="6">
        <f>'2007'!T12</f>
        <v>0</v>
      </c>
      <c r="X12" s="6">
        <f>'2008'!T12</f>
        <v>0</v>
      </c>
      <c r="Y12" s="6"/>
      <c r="Z12" s="6">
        <f>SUM(T12:X12)</f>
        <v>0</v>
      </c>
      <c r="AA12" s="6">
        <f>E12-Z12</f>
        <v>0</v>
      </c>
      <c r="AB12" s="5"/>
      <c r="AC12" s="6"/>
    </row>
    <row r="13" spans="1:29">
      <c r="A13" s="7" t="s">
        <v>26</v>
      </c>
      <c r="B13" s="7"/>
      <c r="C13" s="5"/>
      <c r="D13" s="6"/>
      <c r="E13" s="6">
        <f t="shared" ref="E13:AA13" si="14">SUM(E3:E12)</f>
        <v>83080</v>
      </c>
      <c r="F13" s="6">
        <f t="shared" si="14"/>
        <v>4154</v>
      </c>
      <c r="G13" s="6">
        <f t="shared" si="14"/>
        <v>78926</v>
      </c>
      <c r="H13" s="6">
        <f t="shared" si="14"/>
        <v>1315.4333333333334</v>
      </c>
      <c r="I13" s="6">
        <f t="shared" si="14"/>
        <v>1315.4333333333334</v>
      </c>
      <c r="J13" s="6">
        <f t="shared" si="14"/>
        <v>1315.4333333333334</v>
      </c>
      <c r="K13" s="6">
        <f t="shared" si="14"/>
        <v>1315.4333333333334</v>
      </c>
      <c r="L13" s="6">
        <f t="shared" si="14"/>
        <v>1315.4333333333334</v>
      </c>
      <c r="M13" s="6">
        <f t="shared" si="14"/>
        <v>1315.4333333333334</v>
      </c>
      <c r="N13" s="6">
        <f t="shared" si="14"/>
        <v>1315.4333333333334</v>
      </c>
      <c r="O13" s="6">
        <f t="shared" si="14"/>
        <v>1315.4333333333334</v>
      </c>
      <c r="P13" s="6">
        <f t="shared" si="14"/>
        <v>1315.4333333333334</v>
      </c>
      <c r="Q13" s="6">
        <f t="shared" si="14"/>
        <v>1315.4333333333334</v>
      </c>
      <c r="R13" s="6">
        <f t="shared" si="14"/>
        <v>1315.4333333333334</v>
      </c>
      <c r="S13" s="6">
        <f t="shared" si="14"/>
        <v>1315.4333333333334</v>
      </c>
      <c r="T13" s="6">
        <f t="shared" si="14"/>
        <v>15785.2</v>
      </c>
      <c r="U13" s="6">
        <f t="shared" si="14"/>
        <v>1726.7833333333335</v>
      </c>
      <c r="V13" s="6">
        <f t="shared" si="14"/>
        <v>6617.7000000000007</v>
      </c>
      <c r="W13" s="6">
        <f t="shared" si="14"/>
        <v>6950.2000000000007</v>
      </c>
      <c r="X13" s="6">
        <f t="shared" si="14"/>
        <v>14716.45</v>
      </c>
      <c r="Y13" s="6">
        <f t="shared" si="14"/>
        <v>0</v>
      </c>
      <c r="Z13" s="6">
        <f t="shared" si="14"/>
        <v>45796.333333333336</v>
      </c>
      <c r="AA13" s="6">
        <f t="shared" si="14"/>
        <v>37283.666666666664</v>
      </c>
      <c r="AB13" s="5"/>
      <c r="AC13" s="6">
        <f>SUM(AC3:AC12)</f>
        <v>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37" orientation="landscape" r:id="rId1"/>
  <headerFooter alignWithMargins="0">
    <oddFooter xml:space="preserve">&amp;C主管：             &amp;R盘点人：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"/>
  <sheetViews>
    <sheetView tabSelected="1"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0" width="12.625" bestFit="1" customWidth="1"/>
    <col min="21" max="24" width="12.625" customWidth="1"/>
    <col min="25" max="26" width="13.5" bestFit="1" customWidth="1"/>
    <col min="27" max="27" width="14.125" bestFit="1" customWidth="1"/>
    <col min="28" max="28" width="5.625" customWidth="1"/>
    <col min="29" max="29" width="18.625" customWidth="1"/>
  </cols>
  <sheetData>
    <row r="1" spans="1:29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31</v>
      </c>
      <c r="V2" s="2" t="s">
        <v>29</v>
      </c>
      <c r="W2" s="2" t="s">
        <v>30</v>
      </c>
      <c r="X2" s="2" t="s">
        <v>27</v>
      </c>
      <c r="Y2" s="2" t="s">
        <v>28</v>
      </c>
      <c r="Z2" s="2" t="s">
        <v>21</v>
      </c>
      <c r="AA2" s="2" t="s">
        <v>22</v>
      </c>
      <c r="AB2" s="2" t="s">
        <v>23</v>
      </c>
      <c r="AC2" s="2" t="s">
        <v>24</v>
      </c>
    </row>
    <row r="3" spans="1:29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10">
        <f t="shared" ref="F3:F12" si="0">E3*5%</f>
        <v>479</v>
      </c>
      <c r="G3" s="6">
        <f t="shared" ref="G3:G12" si="1">E3-F3</f>
        <v>9101</v>
      </c>
      <c r="H3" s="6">
        <f>$G$3/60</f>
        <v>151.68333333333334</v>
      </c>
      <c r="I3" s="6">
        <f t="shared" ref="I3:L3" si="2">$G$3/60</f>
        <v>151.68333333333334</v>
      </c>
      <c r="J3" s="6">
        <f t="shared" si="2"/>
        <v>151.68333333333334</v>
      </c>
      <c r="K3" s="6">
        <f t="shared" si="2"/>
        <v>151.68333333333334</v>
      </c>
      <c r="L3" s="6">
        <f t="shared" si="2"/>
        <v>151.68333333333334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f>SUM(H3:S3)</f>
        <v>758.41666666666674</v>
      </c>
      <c r="U3" s="6">
        <f>'2005'!T3</f>
        <v>1061.7833333333335</v>
      </c>
      <c r="V3" s="6">
        <f>'2006'!T3</f>
        <v>1820.2000000000005</v>
      </c>
      <c r="W3" s="6">
        <f>'2007'!T3</f>
        <v>1820.2000000000005</v>
      </c>
      <c r="X3" s="6">
        <f>'2008'!T3</f>
        <v>1820.2000000000005</v>
      </c>
      <c r="Y3" s="6">
        <f>'2009'!T3</f>
        <v>1820.2000000000005</v>
      </c>
      <c r="Z3" s="6">
        <f>SUM(T3:Y3)</f>
        <v>9101.0000000000018</v>
      </c>
      <c r="AA3" s="10">
        <f>E3-Z3</f>
        <v>478.99999999999818</v>
      </c>
      <c r="AB3" s="5">
        <v>1</v>
      </c>
      <c r="AC3" s="6">
        <v>9580</v>
      </c>
    </row>
    <row r="4" spans="1:29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3">D4*C4</f>
        <v>6000</v>
      </c>
      <c r="F4" s="10">
        <f t="shared" si="0"/>
        <v>300</v>
      </c>
      <c r="G4" s="6">
        <f t="shared" si="1"/>
        <v>5700</v>
      </c>
      <c r="H4" s="6">
        <f>$G$4/60</f>
        <v>95</v>
      </c>
      <c r="I4" s="6">
        <f t="shared" ref="I4:L4" si="4">$G$4/60</f>
        <v>95</v>
      </c>
      <c r="J4" s="6">
        <f t="shared" si="4"/>
        <v>95</v>
      </c>
      <c r="K4" s="6">
        <f t="shared" si="4"/>
        <v>95</v>
      </c>
      <c r="L4" s="6">
        <f t="shared" si="4"/>
        <v>95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f t="shared" ref="T4:T12" si="5">SUM(H4:S4)</f>
        <v>475</v>
      </c>
      <c r="U4" s="6">
        <f>'2005'!T4</f>
        <v>665</v>
      </c>
      <c r="V4" s="6">
        <f>'2006'!T4</f>
        <v>1140</v>
      </c>
      <c r="W4" s="6">
        <f>'2007'!T4</f>
        <v>1140</v>
      </c>
      <c r="X4" s="6">
        <f>'2008'!T4</f>
        <v>1140</v>
      </c>
      <c r="Y4" s="6">
        <f>'2009'!T4</f>
        <v>1140</v>
      </c>
      <c r="Z4" s="6">
        <f t="shared" ref="Z4:Z12" si="6">SUM(T4:Y4)</f>
        <v>5700</v>
      </c>
      <c r="AA4" s="10">
        <f>E4-Z4</f>
        <v>300</v>
      </c>
      <c r="AB4" s="5">
        <v>2</v>
      </c>
      <c r="AC4" s="6">
        <v>6000</v>
      </c>
    </row>
    <row r="5" spans="1:29">
      <c r="A5" s="4">
        <v>38739</v>
      </c>
      <c r="B5" s="5" t="s">
        <v>34</v>
      </c>
      <c r="C5" s="5">
        <v>5</v>
      </c>
      <c r="D5" s="6">
        <v>4200</v>
      </c>
      <c r="E5" s="6">
        <f t="shared" si="3"/>
        <v>21000</v>
      </c>
      <c r="F5" s="6">
        <f t="shared" si="0"/>
        <v>1050</v>
      </c>
      <c r="G5" s="6">
        <f t="shared" si="1"/>
        <v>19950</v>
      </c>
      <c r="H5" s="6">
        <f>$G$5/60</f>
        <v>332.5</v>
      </c>
      <c r="I5" s="6">
        <f t="shared" ref="I5:S5" si="7">$G$5/60</f>
        <v>332.5</v>
      </c>
      <c r="J5" s="6">
        <f t="shared" si="7"/>
        <v>332.5</v>
      </c>
      <c r="K5" s="6">
        <f t="shared" si="7"/>
        <v>332.5</v>
      </c>
      <c r="L5" s="6">
        <f t="shared" si="7"/>
        <v>332.5</v>
      </c>
      <c r="M5" s="6">
        <f t="shared" si="7"/>
        <v>332.5</v>
      </c>
      <c r="N5" s="6">
        <f t="shared" si="7"/>
        <v>332.5</v>
      </c>
      <c r="O5" s="6">
        <f t="shared" si="7"/>
        <v>332.5</v>
      </c>
      <c r="P5" s="6">
        <f t="shared" si="7"/>
        <v>332.5</v>
      </c>
      <c r="Q5" s="6">
        <f t="shared" si="7"/>
        <v>332.5</v>
      </c>
      <c r="R5" s="6">
        <f t="shared" si="7"/>
        <v>332.5</v>
      </c>
      <c r="S5" s="6">
        <f t="shared" si="7"/>
        <v>332.5</v>
      </c>
      <c r="T5" s="6">
        <f t="shared" si="5"/>
        <v>3990</v>
      </c>
      <c r="U5" s="6">
        <f>'2005'!T5</f>
        <v>0</v>
      </c>
      <c r="V5" s="6">
        <f>'2006'!T5</f>
        <v>3657.5</v>
      </c>
      <c r="W5" s="6">
        <f>'2007'!T5</f>
        <v>3990</v>
      </c>
      <c r="X5" s="6">
        <f>'2008'!T5</f>
        <v>3990</v>
      </c>
      <c r="Y5" s="6">
        <f>'2009'!T5</f>
        <v>3990</v>
      </c>
      <c r="Z5" s="6">
        <f t="shared" si="6"/>
        <v>19617.5</v>
      </c>
      <c r="AA5" s="6">
        <f>E5-Z5</f>
        <v>1382.5</v>
      </c>
      <c r="AB5" s="5">
        <v>5</v>
      </c>
      <c r="AC5" s="6">
        <v>21000</v>
      </c>
    </row>
    <row r="6" spans="1:29">
      <c r="A6" s="4">
        <v>39427</v>
      </c>
      <c r="B6" s="5" t="s">
        <v>42</v>
      </c>
      <c r="C6" s="5">
        <v>3</v>
      </c>
      <c r="D6" s="6">
        <v>8000</v>
      </c>
      <c r="E6" s="6">
        <f t="shared" si="3"/>
        <v>24000</v>
      </c>
      <c r="F6" s="6">
        <f t="shared" si="0"/>
        <v>1200</v>
      </c>
      <c r="G6" s="6">
        <f t="shared" si="1"/>
        <v>22800</v>
      </c>
      <c r="H6" s="6">
        <f>$G$6/60</f>
        <v>380</v>
      </c>
      <c r="I6" s="6">
        <f t="shared" ref="I6:S6" si="8">$G$6/60</f>
        <v>380</v>
      </c>
      <c r="J6" s="6">
        <f t="shared" si="8"/>
        <v>380</v>
      </c>
      <c r="K6" s="6">
        <f t="shared" si="8"/>
        <v>380</v>
      </c>
      <c r="L6" s="6">
        <f t="shared" si="8"/>
        <v>380</v>
      </c>
      <c r="M6" s="6">
        <f t="shared" si="8"/>
        <v>380</v>
      </c>
      <c r="N6" s="6">
        <f t="shared" si="8"/>
        <v>380</v>
      </c>
      <c r="O6" s="6">
        <f t="shared" si="8"/>
        <v>380</v>
      </c>
      <c r="P6" s="6">
        <f t="shared" si="8"/>
        <v>380</v>
      </c>
      <c r="Q6" s="6">
        <f t="shared" si="8"/>
        <v>380</v>
      </c>
      <c r="R6" s="6">
        <f t="shared" si="8"/>
        <v>380</v>
      </c>
      <c r="S6" s="6">
        <f t="shared" si="8"/>
        <v>380</v>
      </c>
      <c r="T6" s="6">
        <f t="shared" si="5"/>
        <v>4560</v>
      </c>
      <c r="U6" s="6">
        <f>'2005'!T6</f>
        <v>0</v>
      </c>
      <c r="V6" s="6">
        <f>'2006'!T6</f>
        <v>0</v>
      </c>
      <c r="W6" s="6">
        <f>'2007'!T6</f>
        <v>0</v>
      </c>
      <c r="X6" s="6">
        <f>'2008'!T6</f>
        <v>4560</v>
      </c>
      <c r="Y6" s="6">
        <f>'2009'!T6</f>
        <v>4560</v>
      </c>
      <c r="Z6" s="6">
        <f t="shared" si="6"/>
        <v>13680</v>
      </c>
      <c r="AA6" s="6">
        <f>E6-Z6</f>
        <v>10320</v>
      </c>
      <c r="AB6" s="5">
        <v>3</v>
      </c>
      <c r="AC6" s="6">
        <v>24000</v>
      </c>
    </row>
    <row r="7" spans="1:29">
      <c r="A7" s="4">
        <v>39537</v>
      </c>
      <c r="B7" s="5" t="s">
        <v>42</v>
      </c>
      <c r="C7" s="5">
        <v>3</v>
      </c>
      <c r="D7" s="6">
        <v>7500</v>
      </c>
      <c r="E7" s="6">
        <f t="shared" si="3"/>
        <v>22500</v>
      </c>
      <c r="F7" s="6">
        <f t="shared" si="0"/>
        <v>1125</v>
      </c>
      <c r="G7" s="6">
        <f t="shared" si="1"/>
        <v>21375</v>
      </c>
      <c r="H7" s="6">
        <f>$G$7/60</f>
        <v>356.25</v>
      </c>
      <c r="I7" s="6">
        <f t="shared" ref="I7:S7" si="9">$G$7/60</f>
        <v>356.25</v>
      </c>
      <c r="J7" s="6">
        <f t="shared" si="9"/>
        <v>356.25</v>
      </c>
      <c r="K7" s="6">
        <f t="shared" si="9"/>
        <v>356.25</v>
      </c>
      <c r="L7" s="6">
        <f t="shared" si="9"/>
        <v>356.25</v>
      </c>
      <c r="M7" s="6">
        <f t="shared" si="9"/>
        <v>356.25</v>
      </c>
      <c r="N7" s="6">
        <f t="shared" si="9"/>
        <v>356.25</v>
      </c>
      <c r="O7" s="6">
        <f t="shared" si="9"/>
        <v>356.25</v>
      </c>
      <c r="P7" s="6">
        <f t="shared" si="9"/>
        <v>356.25</v>
      </c>
      <c r="Q7" s="6">
        <f t="shared" si="9"/>
        <v>356.25</v>
      </c>
      <c r="R7" s="6">
        <f t="shared" si="9"/>
        <v>356.25</v>
      </c>
      <c r="S7" s="6">
        <f t="shared" si="9"/>
        <v>356.25</v>
      </c>
      <c r="T7" s="6">
        <f t="shared" si="5"/>
        <v>4275</v>
      </c>
      <c r="U7" s="6">
        <f>'2005'!T7</f>
        <v>0</v>
      </c>
      <c r="V7" s="6">
        <f>'2006'!T7</f>
        <v>0</v>
      </c>
      <c r="W7" s="6">
        <f>'2007'!T7</f>
        <v>0</v>
      </c>
      <c r="X7" s="6">
        <f>'2008'!T7</f>
        <v>3206.25</v>
      </c>
      <c r="Y7" s="6">
        <f>'2009'!T7</f>
        <v>4275</v>
      </c>
      <c r="Z7" s="6">
        <f t="shared" si="6"/>
        <v>11756.25</v>
      </c>
      <c r="AA7" s="6">
        <f>E7-Z7</f>
        <v>10743.75</v>
      </c>
      <c r="AB7" s="5">
        <v>3</v>
      </c>
      <c r="AC7" s="6">
        <v>22500</v>
      </c>
    </row>
    <row r="8" spans="1:29">
      <c r="A8" s="4"/>
      <c r="B8" s="5"/>
      <c r="C8" s="5"/>
      <c r="D8" s="6"/>
      <c r="E8" s="6">
        <f t="shared" si="3"/>
        <v>0</v>
      </c>
      <c r="F8" s="6">
        <f t="shared" si="0"/>
        <v>0</v>
      </c>
      <c r="G8" s="6">
        <f t="shared" si="1"/>
        <v>0</v>
      </c>
      <c r="H8" s="6">
        <f>$G$8/60</f>
        <v>0</v>
      </c>
      <c r="I8" s="6">
        <f t="shared" ref="I8:S8" si="10">$G$8/60</f>
        <v>0</v>
      </c>
      <c r="J8" s="6">
        <f t="shared" si="10"/>
        <v>0</v>
      </c>
      <c r="K8" s="6">
        <f t="shared" si="10"/>
        <v>0</v>
      </c>
      <c r="L8" s="6">
        <f t="shared" si="10"/>
        <v>0</v>
      </c>
      <c r="M8" s="6">
        <f t="shared" si="10"/>
        <v>0</v>
      </c>
      <c r="N8" s="6">
        <f t="shared" si="10"/>
        <v>0</v>
      </c>
      <c r="O8" s="6">
        <f t="shared" si="10"/>
        <v>0</v>
      </c>
      <c r="P8" s="6">
        <f t="shared" si="10"/>
        <v>0</v>
      </c>
      <c r="Q8" s="6">
        <f t="shared" si="10"/>
        <v>0</v>
      </c>
      <c r="R8" s="6">
        <f t="shared" si="10"/>
        <v>0</v>
      </c>
      <c r="S8" s="6">
        <f t="shared" si="10"/>
        <v>0</v>
      </c>
      <c r="T8" s="6">
        <f t="shared" si="5"/>
        <v>0</v>
      </c>
      <c r="U8" s="6">
        <f>'2005'!T8</f>
        <v>0</v>
      </c>
      <c r="V8" s="6">
        <f>'2006'!T8</f>
        <v>0</v>
      </c>
      <c r="W8" s="6">
        <f>'2007'!T8</f>
        <v>0</v>
      </c>
      <c r="X8" s="6">
        <f>'2008'!T8</f>
        <v>0</v>
      </c>
      <c r="Y8" s="6">
        <f>'2009'!T8</f>
        <v>0</v>
      </c>
      <c r="Z8" s="6">
        <f t="shared" si="6"/>
        <v>0</v>
      </c>
      <c r="AA8" s="6">
        <f>E8-Z8</f>
        <v>0</v>
      </c>
      <c r="AB8" s="5"/>
      <c r="AC8" s="6"/>
    </row>
    <row r="9" spans="1:29">
      <c r="A9" s="4"/>
      <c r="B9" s="5"/>
      <c r="C9" s="5"/>
      <c r="D9" s="6"/>
      <c r="E9" s="6">
        <f t="shared" si="3"/>
        <v>0</v>
      </c>
      <c r="F9" s="6">
        <f t="shared" si="0"/>
        <v>0</v>
      </c>
      <c r="G9" s="6">
        <f t="shared" si="1"/>
        <v>0</v>
      </c>
      <c r="H9" s="6">
        <f>$G$9/60</f>
        <v>0</v>
      </c>
      <c r="I9" s="6">
        <f t="shared" ref="I9:S9" si="11">$G$9/60</f>
        <v>0</v>
      </c>
      <c r="J9" s="6">
        <f t="shared" si="11"/>
        <v>0</v>
      </c>
      <c r="K9" s="6">
        <f t="shared" si="11"/>
        <v>0</v>
      </c>
      <c r="L9" s="6">
        <f t="shared" si="11"/>
        <v>0</v>
      </c>
      <c r="M9" s="6">
        <f t="shared" si="11"/>
        <v>0</v>
      </c>
      <c r="N9" s="6">
        <f t="shared" si="11"/>
        <v>0</v>
      </c>
      <c r="O9" s="6">
        <f t="shared" si="11"/>
        <v>0</v>
      </c>
      <c r="P9" s="6">
        <f t="shared" si="11"/>
        <v>0</v>
      </c>
      <c r="Q9" s="6">
        <f t="shared" si="11"/>
        <v>0</v>
      </c>
      <c r="R9" s="6">
        <f t="shared" si="11"/>
        <v>0</v>
      </c>
      <c r="S9" s="6">
        <f t="shared" si="11"/>
        <v>0</v>
      </c>
      <c r="T9" s="6">
        <f t="shared" si="5"/>
        <v>0</v>
      </c>
      <c r="U9" s="6">
        <f>'2005'!T9</f>
        <v>0</v>
      </c>
      <c r="V9" s="6">
        <f>'2006'!T9</f>
        <v>0</v>
      </c>
      <c r="W9" s="6">
        <f>'2007'!T9</f>
        <v>0</v>
      </c>
      <c r="X9" s="6">
        <f>'2008'!T9</f>
        <v>0</v>
      </c>
      <c r="Y9" s="6">
        <f>'2009'!T9</f>
        <v>0</v>
      </c>
      <c r="Z9" s="6">
        <f t="shared" si="6"/>
        <v>0</v>
      </c>
      <c r="AA9" s="6">
        <f>E9-Z9</f>
        <v>0</v>
      </c>
      <c r="AB9" s="5"/>
      <c r="AC9" s="6"/>
    </row>
    <row r="10" spans="1:29">
      <c r="A10" s="4"/>
      <c r="B10" s="5"/>
      <c r="C10" s="5"/>
      <c r="D10" s="6"/>
      <c r="E10" s="6">
        <f t="shared" si="3"/>
        <v>0</v>
      </c>
      <c r="F10" s="6">
        <f t="shared" si="0"/>
        <v>0</v>
      </c>
      <c r="G10" s="6">
        <f t="shared" si="1"/>
        <v>0</v>
      </c>
      <c r="H10" s="6">
        <f>$G$10/60</f>
        <v>0</v>
      </c>
      <c r="I10" s="6">
        <f t="shared" ref="I10:S10" si="12">$G$10/60</f>
        <v>0</v>
      </c>
      <c r="J10" s="6">
        <f t="shared" si="12"/>
        <v>0</v>
      </c>
      <c r="K10" s="6">
        <f t="shared" si="12"/>
        <v>0</v>
      </c>
      <c r="L10" s="6">
        <f t="shared" si="12"/>
        <v>0</v>
      </c>
      <c r="M10" s="6">
        <f t="shared" si="12"/>
        <v>0</v>
      </c>
      <c r="N10" s="6">
        <f t="shared" si="12"/>
        <v>0</v>
      </c>
      <c r="O10" s="6">
        <f t="shared" si="12"/>
        <v>0</v>
      </c>
      <c r="P10" s="6">
        <f t="shared" si="12"/>
        <v>0</v>
      </c>
      <c r="Q10" s="6">
        <f t="shared" si="12"/>
        <v>0</v>
      </c>
      <c r="R10" s="6">
        <f t="shared" si="12"/>
        <v>0</v>
      </c>
      <c r="S10" s="6">
        <f t="shared" si="12"/>
        <v>0</v>
      </c>
      <c r="T10" s="6">
        <f t="shared" si="5"/>
        <v>0</v>
      </c>
      <c r="U10" s="6">
        <f>'2005'!T10</f>
        <v>0</v>
      </c>
      <c r="V10" s="6">
        <f>'2006'!T10</f>
        <v>0</v>
      </c>
      <c r="W10" s="6">
        <f>'2007'!T10</f>
        <v>0</v>
      </c>
      <c r="X10" s="6">
        <f>'2008'!T10</f>
        <v>0</v>
      </c>
      <c r="Y10" s="6">
        <f>'2009'!T10</f>
        <v>0</v>
      </c>
      <c r="Z10" s="6">
        <f t="shared" si="6"/>
        <v>0</v>
      </c>
      <c r="AA10" s="6">
        <f>E10-Z10</f>
        <v>0</v>
      </c>
      <c r="AB10" s="5"/>
      <c r="AC10" s="6"/>
    </row>
    <row r="11" spans="1:29">
      <c r="A11" s="4"/>
      <c r="B11" s="5"/>
      <c r="C11" s="5"/>
      <c r="D11" s="6"/>
      <c r="E11" s="6">
        <f t="shared" si="3"/>
        <v>0</v>
      </c>
      <c r="F11" s="6">
        <f t="shared" si="0"/>
        <v>0</v>
      </c>
      <c r="G11" s="6">
        <f t="shared" si="1"/>
        <v>0</v>
      </c>
      <c r="H11" s="6">
        <f>$G$11/60</f>
        <v>0</v>
      </c>
      <c r="I11" s="6">
        <f t="shared" ref="I11:S11" si="13">$G$11/60</f>
        <v>0</v>
      </c>
      <c r="J11" s="6">
        <f t="shared" si="13"/>
        <v>0</v>
      </c>
      <c r="K11" s="6">
        <f t="shared" si="13"/>
        <v>0</v>
      </c>
      <c r="L11" s="6">
        <f t="shared" si="13"/>
        <v>0</v>
      </c>
      <c r="M11" s="6">
        <f t="shared" si="13"/>
        <v>0</v>
      </c>
      <c r="N11" s="6">
        <f t="shared" si="13"/>
        <v>0</v>
      </c>
      <c r="O11" s="6">
        <f t="shared" si="13"/>
        <v>0</v>
      </c>
      <c r="P11" s="6">
        <f t="shared" si="13"/>
        <v>0</v>
      </c>
      <c r="Q11" s="6">
        <f t="shared" si="13"/>
        <v>0</v>
      </c>
      <c r="R11" s="6">
        <f t="shared" si="13"/>
        <v>0</v>
      </c>
      <c r="S11" s="6">
        <f t="shared" si="13"/>
        <v>0</v>
      </c>
      <c r="T11" s="6">
        <f t="shared" si="5"/>
        <v>0</v>
      </c>
      <c r="U11" s="6">
        <f>'2005'!T11</f>
        <v>0</v>
      </c>
      <c r="V11" s="6">
        <f>'2006'!T11</f>
        <v>0</v>
      </c>
      <c r="W11" s="6">
        <f>'2007'!T11</f>
        <v>0</v>
      </c>
      <c r="X11" s="6">
        <f>'2008'!T11</f>
        <v>0</v>
      </c>
      <c r="Y11" s="6">
        <f>'2009'!T11</f>
        <v>0</v>
      </c>
      <c r="Z11" s="6">
        <f t="shared" si="6"/>
        <v>0</v>
      </c>
      <c r="AA11" s="6">
        <f>E11-Z11</f>
        <v>0</v>
      </c>
      <c r="AB11" s="5"/>
      <c r="AC11" s="6"/>
    </row>
    <row r="12" spans="1:29">
      <c r="A12" s="4"/>
      <c r="B12" s="5"/>
      <c r="C12" s="5"/>
      <c r="D12" s="6"/>
      <c r="E12" s="6">
        <f t="shared" si="3"/>
        <v>0</v>
      </c>
      <c r="F12" s="6">
        <f t="shared" si="0"/>
        <v>0</v>
      </c>
      <c r="G12" s="6">
        <f t="shared" si="1"/>
        <v>0</v>
      </c>
      <c r="H12" s="6">
        <f>$G$12/60</f>
        <v>0</v>
      </c>
      <c r="I12" s="6">
        <f t="shared" ref="I12:S12" si="14">$G$12/60</f>
        <v>0</v>
      </c>
      <c r="J12" s="6">
        <f t="shared" si="14"/>
        <v>0</v>
      </c>
      <c r="K12" s="6">
        <f t="shared" si="14"/>
        <v>0</v>
      </c>
      <c r="L12" s="6">
        <f t="shared" si="14"/>
        <v>0</v>
      </c>
      <c r="M12" s="6">
        <f t="shared" si="14"/>
        <v>0</v>
      </c>
      <c r="N12" s="6">
        <f t="shared" si="14"/>
        <v>0</v>
      </c>
      <c r="O12" s="6">
        <f t="shared" si="14"/>
        <v>0</v>
      </c>
      <c r="P12" s="6">
        <f t="shared" si="14"/>
        <v>0</v>
      </c>
      <c r="Q12" s="6">
        <f t="shared" si="14"/>
        <v>0</v>
      </c>
      <c r="R12" s="6">
        <f t="shared" si="14"/>
        <v>0</v>
      </c>
      <c r="S12" s="6">
        <f t="shared" si="14"/>
        <v>0</v>
      </c>
      <c r="T12" s="6">
        <f t="shared" si="5"/>
        <v>0</v>
      </c>
      <c r="U12" s="6">
        <f>'2005'!T12</f>
        <v>0</v>
      </c>
      <c r="V12" s="6">
        <f>'2006'!T12</f>
        <v>0</v>
      </c>
      <c r="W12" s="6">
        <f>'2007'!T12</f>
        <v>0</v>
      </c>
      <c r="X12" s="6">
        <f>'2008'!T12</f>
        <v>0</v>
      </c>
      <c r="Y12" s="6">
        <f>'2009'!T12</f>
        <v>0</v>
      </c>
      <c r="Z12" s="6">
        <f t="shared" si="6"/>
        <v>0</v>
      </c>
      <c r="AA12" s="6">
        <f>E12-Z12</f>
        <v>0</v>
      </c>
      <c r="AB12" s="5"/>
      <c r="AC12" s="6"/>
    </row>
    <row r="13" spans="1:29">
      <c r="A13" s="7" t="s">
        <v>26</v>
      </c>
      <c r="B13" s="7"/>
      <c r="C13" s="5"/>
      <c r="D13" s="6"/>
      <c r="E13" s="6">
        <f t="shared" ref="E13:AA13" si="15">SUM(E3:E12)</f>
        <v>83080</v>
      </c>
      <c r="F13" s="6">
        <f t="shared" si="15"/>
        <v>4154</v>
      </c>
      <c r="G13" s="6">
        <f t="shared" si="15"/>
        <v>78926</v>
      </c>
      <c r="H13" s="6">
        <f t="shared" si="15"/>
        <v>1315.4333333333334</v>
      </c>
      <c r="I13" s="6">
        <f t="shared" si="15"/>
        <v>1315.4333333333334</v>
      </c>
      <c r="J13" s="6">
        <f t="shared" si="15"/>
        <v>1315.4333333333334</v>
      </c>
      <c r="K13" s="6">
        <f t="shared" si="15"/>
        <v>1315.4333333333334</v>
      </c>
      <c r="L13" s="6">
        <f t="shared" si="15"/>
        <v>1315.4333333333334</v>
      </c>
      <c r="M13" s="6">
        <f t="shared" si="15"/>
        <v>1068.75</v>
      </c>
      <c r="N13" s="6">
        <f t="shared" si="15"/>
        <v>1068.75</v>
      </c>
      <c r="O13" s="6">
        <f t="shared" si="15"/>
        <v>1068.75</v>
      </c>
      <c r="P13" s="6">
        <f t="shared" si="15"/>
        <v>1068.75</v>
      </c>
      <c r="Q13" s="6">
        <f t="shared" si="15"/>
        <v>1068.75</v>
      </c>
      <c r="R13" s="6">
        <f t="shared" si="15"/>
        <v>1068.75</v>
      </c>
      <c r="S13" s="6">
        <f t="shared" si="15"/>
        <v>1068.75</v>
      </c>
      <c r="T13" s="6">
        <f t="shared" si="15"/>
        <v>14058.416666666668</v>
      </c>
      <c r="U13" s="6">
        <f t="shared" si="15"/>
        <v>1726.7833333333335</v>
      </c>
      <c r="V13" s="6">
        <f t="shared" si="15"/>
        <v>6617.7000000000007</v>
      </c>
      <c r="W13" s="6">
        <f t="shared" si="15"/>
        <v>6950.2000000000007</v>
      </c>
      <c r="X13" s="6">
        <f t="shared" si="15"/>
        <v>14716.45</v>
      </c>
      <c r="Y13" s="6">
        <f t="shared" si="15"/>
        <v>15785.2</v>
      </c>
      <c r="Z13" s="6">
        <f t="shared" si="15"/>
        <v>59854.75</v>
      </c>
      <c r="AA13" s="6">
        <f t="shared" si="15"/>
        <v>23225.25</v>
      </c>
      <c r="AB13" s="5"/>
      <c r="AC13" s="6">
        <f>SUM(AC3:AC12)</f>
        <v>83080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37" orientation="landscape" r:id="rId1"/>
  <headerFooter alignWithMargins="0">
    <oddFooter xml:space="preserve">&amp;C主管：             &amp;R盘点人：         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3"/>
  <sheetViews>
    <sheetView view="pageBreakPreview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25"/>
  <cols>
    <col min="1" max="1" width="15.625" customWidth="1"/>
    <col min="2" max="2" width="18.625" customWidth="1"/>
    <col min="3" max="3" width="5.625" customWidth="1"/>
    <col min="4" max="4" width="11.875" bestFit="1" customWidth="1"/>
    <col min="5" max="5" width="16.625" customWidth="1"/>
    <col min="6" max="6" width="11.875" bestFit="1" customWidth="1"/>
    <col min="7" max="7" width="14.125" bestFit="1" customWidth="1"/>
    <col min="8" max="19" width="10.75" bestFit="1" customWidth="1"/>
    <col min="20" max="20" width="12.625" bestFit="1" customWidth="1"/>
    <col min="21" max="24" width="12.625" customWidth="1"/>
    <col min="25" max="25" width="13.5" bestFit="1" customWidth="1"/>
    <col min="26" max="26" width="12.625" bestFit="1" customWidth="1"/>
    <col min="27" max="27" width="13.5" bestFit="1" customWidth="1"/>
    <col min="28" max="28" width="14.125" bestFit="1" customWidth="1"/>
    <col min="29" max="29" width="5.625" customWidth="1"/>
    <col min="30" max="30" width="18.625" customWidth="1"/>
  </cols>
  <sheetData>
    <row r="1" spans="1:30" ht="2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3" customFormat="1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46</v>
      </c>
      <c r="U2" s="2" t="s">
        <v>31</v>
      </c>
      <c r="V2" s="2" t="s">
        <v>29</v>
      </c>
      <c r="W2" s="2" t="s">
        <v>30</v>
      </c>
      <c r="X2" s="2" t="s">
        <v>27</v>
      </c>
      <c r="Y2" s="2" t="s">
        <v>28</v>
      </c>
      <c r="Z2" s="2" t="s">
        <v>45</v>
      </c>
      <c r="AA2" s="2" t="s">
        <v>21</v>
      </c>
      <c r="AB2" s="2" t="s">
        <v>22</v>
      </c>
      <c r="AC2" s="2" t="s">
        <v>23</v>
      </c>
      <c r="AD2" s="2" t="s">
        <v>24</v>
      </c>
    </row>
    <row r="3" spans="1:30">
      <c r="A3" s="4">
        <v>38501</v>
      </c>
      <c r="B3" s="5" t="s">
        <v>25</v>
      </c>
      <c r="C3" s="5">
        <v>1</v>
      </c>
      <c r="D3" s="6">
        <v>9580</v>
      </c>
      <c r="E3" s="6">
        <f>D3*C3</f>
        <v>9580</v>
      </c>
      <c r="F3" s="10">
        <f t="shared" ref="F3:F12" si="0">E3*5%</f>
        <v>479</v>
      </c>
      <c r="G3" s="6">
        <f t="shared" ref="G3:G12" si="1">E3-F3</f>
        <v>9101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f>SUM(H3:S3)</f>
        <v>0</v>
      </c>
      <c r="U3" s="6">
        <f>'2005'!T3</f>
        <v>1061.7833333333335</v>
      </c>
      <c r="V3" s="6">
        <f>'2006'!T3</f>
        <v>1820.2000000000005</v>
      </c>
      <c r="W3" s="6">
        <f>'2007'!T3</f>
        <v>1820.2000000000005</v>
      </c>
      <c r="X3" s="6">
        <f>'2008'!T3</f>
        <v>1820.2000000000005</v>
      </c>
      <c r="Y3" s="6">
        <f>'2009'!T3</f>
        <v>1820.2000000000005</v>
      </c>
      <c r="Z3" s="6">
        <f>'2010'!T3</f>
        <v>758.41666666666674</v>
      </c>
      <c r="AA3" s="6">
        <f>SUM(T3:Z3)</f>
        <v>9101.0000000000018</v>
      </c>
      <c r="AB3" s="10">
        <f>E3-AA3</f>
        <v>478.99999999999818</v>
      </c>
      <c r="AC3" s="5">
        <v>1</v>
      </c>
      <c r="AD3" s="6">
        <v>9580</v>
      </c>
    </row>
    <row r="4" spans="1:30">
      <c r="A4" s="4">
        <v>38502</v>
      </c>
      <c r="B4" s="5" t="s">
        <v>33</v>
      </c>
      <c r="C4" s="5">
        <v>2</v>
      </c>
      <c r="D4" s="6">
        <v>3000</v>
      </c>
      <c r="E4" s="6">
        <f t="shared" ref="E4:E12" si="2">D4*C4</f>
        <v>6000</v>
      </c>
      <c r="F4" s="10">
        <f t="shared" si="0"/>
        <v>300</v>
      </c>
      <c r="G4" s="6">
        <f t="shared" si="1"/>
        <v>5700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f t="shared" ref="T4:T12" si="3">SUM(H4:S4)</f>
        <v>0</v>
      </c>
      <c r="U4" s="6">
        <f>'2005'!T4</f>
        <v>665</v>
      </c>
      <c r="V4" s="6">
        <f>'2006'!T4</f>
        <v>1140</v>
      </c>
      <c r="W4" s="6">
        <f>'2007'!T4</f>
        <v>1140</v>
      </c>
      <c r="X4" s="6">
        <f>'2008'!T4</f>
        <v>1140</v>
      </c>
      <c r="Y4" s="6">
        <f>'2009'!T4</f>
        <v>1140</v>
      </c>
      <c r="Z4" s="6">
        <f>'2010'!T4</f>
        <v>475</v>
      </c>
      <c r="AA4" s="6">
        <f t="shared" ref="AA4:AA12" si="4">SUM(T4:Z4)</f>
        <v>5700</v>
      </c>
      <c r="AB4" s="10">
        <f>E4-AA4</f>
        <v>300</v>
      </c>
      <c r="AC4" s="5">
        <v>2</v>
      </c>
      <c r="AD4" s="6">
        <v>6000</v>
      </c>
    </row>
    <row r="5" spans="1:30">
      <c r="A5" s="4">
        <v>38739</v>
      </c>
      <c r="B5" s="5" t="s">
        <v>34</v>
      </c>
      <c r="C5" s="5">
        <v>5</v>
      </c>
      <c r="D5" s="6">
        <v>4200</v>
      </c>
      <c r="E5" s="6">
        <f t="shared" si="2"/>
        <v>21000</v>
      </c>
      <c r="F5" s="10">
        <f t="shared" si="0"/>
        <v>1050</v>
      </c>
      <c r="G5" s="6">
        <f t="shared" si="1"/>
        <v>19950</v>
      </c>
      <c r="H5" s="6">
        <f>$G$5/60</f>
        <v>332.5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f t="shared" si="3"/>
        <v>332.5</v>
      </c>
      <c r="U5" s="6">
        <f>'2005'!T5</f>
        <v>0</v>
      </c>
      <c r="V5" s="6">
        <f>'2006'!T5</f>
        <v>3657.5</v>
      </c>
      <c r="W5" s="6">
        <f>'2007'!T5</f>
        <v>3990</v>
      </c>
      <c r="X5" s="6">
        <f>'2008'!T5</f>
        <v>3990</v>
      </c>
      <c r="Y5" s="6">
        <f>'2009'!T5</f>
        <v>3990</v>
      </c>
      <c r="Z5" s="6">
        <f>'2010'!T5</f>
        <v>3990</v>
      </c>
      <c r="AA5" s="6">
        <f>SUM(T5:Z5)</f>
        <v>19950</v>
      </c>
      <c r="AB5" s="10">
        <f>E5-AA5</f>
        <v>1050</v>
      </c>
      <c r="AC5" s="5">
        <v>5</v>
      </c>
      <c r="AD5" s="6">
        <v>21000</v>
      </c>
    </row>
    <row r="6" spans="1:30">
      <c r="A6" s="4">
        <v>39427</v>
      </c>
      <c r="B6" s="5" t="s">
        <v>42</v>
      </c>
      <c r="C6" s="5">
        <v>3</v>
      </c>
      <c r="D6" s="6">
        <v>8000</v>
      </c>
      <c r="E6" s="6">
        <f t="shared" si="2"/>
        <v>24000</v>
      </c>
      <c r="F6" s="6">
        <f t="shared" si="0"/>
        <v>1200</v>
      </c>
      <c r="G6" s="6">
        <f t="shared" si="1"/>
        <v>22800</v>
      </c>
      <c r="H6" s="6">
        <f>$G$6/60</f>
        <v>380</v>
      </c>
      <c r="I6" s="6">
        <f t="shared" ref="I6:S6" si="5">$G$6/60</f>
        <v>380</v>
      </c>
      <c r="J6" s="6">
        <f t="shared" si="5"/>
        <v>380</v>
      </c>
      <c r="K6" s="6">
        <f t="shared" si="5"/>
        <v>380</v>
      </c>
      <c r="L6" s="6">
        <f t="shared" si="5"/>
        <v>380</v>
      </c>
      <c r="M6" s="6">
        <f t="shared" si="5"/>
        <v>380</v>
      </c>
      <c r="N6" s="6">
        <f t="shared" si="5"/>
        <v>380</v>
      </c>
      <c r="O6" s="6">
        <f t="shared" si="5"/>
        <v>380</v>
      </c>
      <c r="P6" s="6">
        <f t="shared" si="5"/>
        <v>380</v>
      </c>
      <c r="Q6" s="6">
        <f t="shared" si="5"/>
        <v>380</v>
      </c>
      <c r="R6" s="6">
        <f t="shared" si="5"/>
        <v>380</v>
      </c>
      <c r="S6" s="6">
        <f t="shared" si="5"/>
        <v>380</v>
      </c>
      <c r="T6" s="6">
        <f t="shared" si="3"/>
        <v>4560</v>
      </c>
      <c r="U6" s="6">
        <f>'2005'!T6</f>
        <v>0</v>
      </c>
      <c r="V6" s="6">
        <f>'2006'!T6</f>
        <v>0</v>
      </c>
      <c r="W6" s="6">
        <f>'2007'!T6</f>
        <v>0</v>
      </c>
      <c r="X6" s="6">
        <f>'2008'!T6</f>
        <v>4560</v>
      </c>
      <c r="Y6" s="6">
        <f>'2009'!T6</f>
        <v>4560</v>
      </c>
      <c r="Z6" s="6">
        <f>'2010'!T6</f>
        <v>4560</v>
      </c>
      <c r="AA6" s="6">
        <f t="shared" si="4"/>
        <v>18240</v>
      </c>
      <c r="AB6" s="6">
        <f>E6-AA6</f>
        <v>5760</v>
      </c>
      <c r="AC6" s="5">
        <v>3</v>
      </c>
      <c r="AD6" s="6">
        <v>24000</v>
      </c>
    </row>
    <row r="7" spans="1:30">
      <c r="A7" s="4">
        <v>39537</v>
      </c>
      <c r="B7" s="5" t="s">
        <v>42</v>
      </c>
      <c r="C7" s="5">
        <v>3</v>
      </c>
      <c r="D7" s="6">
        <v>7500</v>
      </c>
      <c r="E7" s="6">
        <f t="shared" si="2"/>
        <v>22500</v>
      </c>
      <c r="F7" s="6">
        <f t="shared" si="0"/>
        <v>1125</v>
      </c>
      <c r="G7" s="6">
        <f t="shared" si="1"/>
        <v>21375</v>
      </c>
      <c r="H7" s="6">
        <f>$G$7/60</f>
        <v>356.25</v>
      </c>
      <c r="I7" s="6">
        <f t="shared" ref="I7:S7" si="6">$G$7/60</f>
        <v>356.25</v>
      </c>
      <c r="J7" s="6">
        <f t="shared" si="6"/>
        <v>356.25</v>
      </c>
      <c r="K7" s="6">
        <f t="shared" si="6"/>
        <v>356.25</v>
      </c>
      <c r="L7" s="6">
        <f t="shared" si="6"/>
        <v>356.25</v>
      </c>
      <c r="M7" s="6">
        <f t="shared" si="6"/>
        <v>356.25</v>
      </c>
      <c r="N7" s="6">
        <f t="shared" si="6"/>
        <v>356.25</v>
      </c>
      <c r="O7" s="6">
        <f t="shared" si="6"/>
        <v>356.25</v>
      </c>
      <c r="P7" s="6">
        <f t="shared" si="6"/>
        <v>356.25</v>
      </c>
      <c r="Q7" s="6">
        <f t="shared" si="6"/>
        <v>356.25</v>
      </c>
      <c r="R7" s="6">
        <f t="shared" si="6"/>
        <v>356.25</v>
      </c>
      <c r="S7" s="6">
        <f t="shared" si="6"/>
        <v>356.25</v>
      </c>
      <c r="T7" s="6">
        <f t="shared" si="3"/>
        <v>4275</v>
      </c>
      <c r="U7" s="6">
        <f>'2005'!T7</f>
        <v>0</v>
      </c>
      <c r="V7" s="6">
        <f>'2006'!T7</f>
        <v>0</v>
      </c>
      <c r="W7" s="6">
        <f>'2007'!T7</f>
        <v>0</v>
      </c>
      <c r="X7" s="6">
        <f>'2008'!T7</f>
        <v>3206.25</v>
      </c>
      <c r="Y7" s="6">
        <f>'2009'!T7</f>
        <v>4275</v>
      </c>
      <c r="Z7" s="6">
        <f>'2010'!T7</f>
        <v>4275</v>
      </c>
      <c r="AA7" s="6">
        <f t="shared" si="4"/>
        <v>16031.25</v>
      </c>
      <c r="AB7" s="6">
        <f>E7-AA7</f>
        <v>6468.75</v>
      </c>
      <c r="AC7" s="5">
        <v>3</v>
      </c>
      <c r="AD7" s="6">
        <v>22500</v>
      </c>
    </row>
    <row r="8" spans="1:30">
      <c r="A8" s="4"/>
      <c r="B8" s="5"/>
      <c r="C8" s="5"/>
      <c r="D8" s="6"/>
      <c r="E8" s="6">
        <f t="shared" si="2"/>
        <v>0</v>
      </c>
      <c r="F8" s="6">
        <f t="shared" si="0"/>
        <v>0</v>
      </c>
      <c r="G8" s="6">
        <f t="shared" si="1"/>
        <v>0</v>
      </c>
      <c r="H8" s="6">
        <f>$G$8/60</f>
        <v>0</v>
      </c>
      <c r="I8" s="6">
        <f t="shared" ref="I8:S8" si="7">$G$8/60</f>
        <v>0</v>
      </c>
      <c r="J8" s="6">
        <f t="shared" si="7"/>
        <v>0</v>
      </c>
      <c r="K8" s="6">
        <f t="shared" si="7"/>
        <v>0</v>
      </c>
      <c r="L8" s="6">
        <f t="shared" si="7"/>
        <v>0</v>
      </c>
      <c r="M8" s="6">
        <f t="shared" si="7"/>
        <v>0</v>
      </c>
      <c r="N8" s="6">
        <f t="shared" si="7"/>
        <v>0</v>
      </c>
      <c r="O8" s="6">
        <f t="shared" si="7"/>
        <v>0</v>
      </c>
      <c r="P8" s="6">
        <f t="shared" si="7"/>
        <v>0</v>
      </c>
      <c r="Q8" s="6">
        <f t="shared" si="7"/>
        <v>0</v>
      </c>
      <c r="R8" s="6">
        <f t="shared" si="7"/>
        <v>0</v>
      </c>
      <c r="S8" s="6">
        <f t="shared" si="7"/>
        <v>0</v>
      </c>
      <c r="T8" s="6">
        <f t="shared" si="3"/>
        <v>0</v>
      </c>
      <c r="U8" s="6">
        <f>'2005'!T8</f>
        <v>0</v>
      </c>
      <c r="V8" s="6">
        <f>'2006'!T8</f>
        <v>0</v>
      </c>
      <c r="W8" s="6">
        <f>'2007'!T8</f>
        <v>0</v>
      </c>
      <c r="X8" s="6">
        <f>'2008'!T8</f>
        <v>0</v>
      </c>
      <c r="Y8" s="6">
        <f>'2009'!T8</f>
        <v>0</v>
      </c>
      <c r="Z8" s="6">
        <f>'2010'!T8</f>
        <v>0</v>
      </c>
      <c r="AA8" s="6">
        <f t="shared" si="4"/>
        <v>0</v>
      </c>
      <c r="AB8" s="6">
        <f>E8-AA8</f>
        <v>0</v>
      </c>
      <c r="AC8" s="5"/>
      <c r="AD8" s="6"/>
    </row>
    <row r="9" spans="1:30">
      <c r="A9" s="4"/>
      <c r="B9" s="5"/>
      <c r="C9" s="5"/>
      <c r="D9" s="6"/>
      <c r="E9" s="6">
        <f t="shared" si="2"/>
        <v>0</v>
      </c>
      <c r="F9" s="6">
        <f t="shared" si="0"/>
        <v>0</v>
      </c>
      <c r="G9" s="6">
        <f t="shared" si="1"/>
        <v>0</v>
      </c>
      <c r="H9" s="6">
        <f>$G$9/60</f>
        <v>0</v>
      </c>
      <c r="I9" s="6">
        <f t="shared" ref="I9:S9" si="8">$G$9/60</f>
        <v>0</v>
      </c>
      <c r="J9" s="6">
        <f t="shared" si="8"/>
        <v>0</v>
      </c>
      <c r="K9" s="6">
        <f t="shared" si="8"/>
        <v>0</v>
      </c>
      <c r="L9" s="6">
        <f t="shared" si="8"/>
        <v>0</v>
      </c>
      <c r="M9" s="6">
        <f t="shared" si="8"/>
        <v>0</v>
      </c>
      <c r="N9" s="6">
        <f t="shared" si="8"/>
        <v>0</v>
      </c>
      <c r="O9" s="6">
        <f t="shared" si="8"/>
        <v>0</v>
      </c>
      <c r="P9" s="6">
        <f t="shared" si="8"/>
        <v>0</v>
      </c>
      <c r="Q9" s="6">
        <f t="shared" si="8"/>
        <v>0</v>
      </c>
      <c r="R9" s="6">
        <f t="shared" si="8"/>
        <v>0</v>
      </c>
      <c r="S9" s="6">
        <f t="shared" si="8"/>
        <v>0</v>
      </c>
      <c r="T9" s="6">
        <f t="shared" si="3"/>
        <v>0</v>
      </c>
      <c r="U9" s="6">
        <f>'2005'!T9</f>
        <v>0</v>
      </c>
      <c r="V9" s="6">
        <f>'2006'!T9</f>
        <v>0</v>
      </c>
      <c r="W9" s="6">
        <f>'2007'!T9</f>
        <v>0</v>
      </c>
      <c r="X9" s="6">
        <f>'2008'!T9</f>
        <v>0</v>
      </c>
      <c r="Y9" s="6">
        <f>'2009'!T9</f>
        <v>0</v>
      </c>
      <c r="Z9" s="6">
        <f>'2010'!T9</f>
        <v>0</v>
      </c>
      <c r="AA9" s="6">
        <f t="shared" si="4"/>
        <v>0</v>
      </c>
      <c r="AB9" s="6">
        <f>E9-AA9</f>
        <v>0</v>
      </c>
      <c r="AC9" s="5"/>
      <c r="AD9" s="6"/>
    </row>
    <row r="10" spans="1:30">
      <c r="A10" s="4"/>
      <c r="B10" s="5"/>
      <c r="C10" s="5"/>
      <c r="D10" s="6"/>
      <c r="E10" s="6">
        <f t="shared" si="2"/>
        <v>0</v>
      </c>
      <c r="F10" s="6">
        <f t="shared" si="0"/>
        <v>0</v>
      </c>
      <c r="G10" s="6">
        <f t="shared" si="1"/>
        <v>0</v>
      </c>
      <c r="H10" s="6">
        <f>$G$10/60</f>
        <v>0</v>
      </c>
      <c r="I10" s="6">
        <f t="shared" ref="I10:S10" si="9">$G$10/60</f>
        <v>0</v>
      </c>
      <c r="J10" s="6">
        <f t="shared" si="9"/>
        <v>0</v>
      </c>
      <c r="K10" s="6">
        <f t="shared" si="9"/>
        <v>0</v>
      </c>
      <c r="L10" s="6">
        <f t="shared" si="9"/>
        <v>0</v>
      </c>
      <c r="M10" s="6">
        <f t="shared" si="9"/>
        <v>0</v>
      </c>
      <c r="N10" s="6">
        <f t="shared" si="9"/>
        <v>0</v>
      </c>
      <c r="O10" s="6">
        <f t="shared" si="9"/>
        <v>0</v>
      </c>
      <c r="P10" s="6">
        <f t="shared" si="9"/>
        <v>0</v>
      </c>
      <c r="Q10" s="6">
        <f t="shared" si="9"/>
        <v>0</v>
      </c>
      <c r="R10" s="6">
        <f t="shared" si="9"/>
        <v>0</v>
      </c>
      <c r="S10" s="6">
        <f t="shared" si="9"/>
        <v>0</v>
      </c>
      <c r="T10" s="6">
        <f t="shared" si="3"/>
        <v>0</v>
      </c>
      <c r="U10" s="6">
        <f>'2005'!T10</f>
        <v>0</v>
      </c>
      <c r="V10" s="6">
        <f>'2006'!T10</f>
        <v>0</v>
      </c>
      <c r="W10" s="6">
        <f>'2007'!T10</f>
        <v>0</v>
      </c>
      <c r="X10" s="6">
        <f>'2008'!T10</f>
        <v>0</v>
      </c>
      <c r="Y10" s="6">
        <f>'2009'!T10</f>
        <v>0</v>
      </c>
      <c r="Z10" s="6">
        <f>'2010'!T10</f>
        <v>0</v>
      </c>
      <c r="AA10" s="6">
        <f t="shared" si="4"/>
        <v>0</v>
      </c>
      <c r="AB10" s="6">
        <f>E10-AA10</f>
        <v>0</v>
      </c>
      <c r="AC10" s="5"/>
      <c r="AD10" s="6"/>
    </row>
    <row r="11" spans="1:30">
      <c r="A11" s="4"/>
      <c r="B11" s="5"/>
      <c r="C11" s="5"/>
      <c r="D11" s="6"/>
      <c r="E11" s="6">
        <f t="shared" si="2"/>
        <v>0</v>
      </c>
      <c r="F11" s="6">
        <f t="shared" si="0"/>
        <v>0</v>
      </c>
      <c r="G11" s="6">
        <f t="shared" si="1"/>
        <v>0</v>
      </c>
      <c r="H11" s="6">
        <f>$G$11/60</f>
        <v>0</v>
      </c>
      <c r="I11" s="6">
        <f t="shared" ref="I11:S11" si="10">$G$11/60</f>
        <v>0</v>
      </c>
      <c r="J11" s="6">
        <f t="shared" si="10"/>
        <v>0</v>
      </c>
      <c r="K11" s="6">
        <f t="shared" si="10"/>
        <v>0</v>
      </c>
      <c r="L11" s="6">
        <f t="shared" si="10"/>
        <v>0</v>
      </c>
      <c r="M11" s="6">
        <f t="shared" si="10"/>
        <v>0</v>
      </c>
      <c r="N11" s="6">
        <f t="shared" si="10"/>
        <v>0</v>
      </c>
      <c r="O11" s="6">
        <f t="shared" si="10"/>
        <v>0</v>
      </c>
      <c r="P11" s="6">
        <f t="shared" si="10"/>
        <v>0</v>
      </c>
      <c r="Q11" s="6">
        <f t="shared" si="10"/>
        <v>0</v>
      </c>
      <c r="R11" s="6">
        <f t="shared" si="10"/>
        <v>0</v>
      </c>
      <c r="S11" s="6">
        <f t="shared" si="10"/>
        <v>0</v>
      </c>
      <c r="T11" s="6">
        <f t="shared" si="3"/>
        <v>0</v>
      </c>
      <c r="U11" s="6">
        <f>'2005'!T11</f>
        <v>0</v>
      </c>
      <c r="V11" s="6">
        <f>'2006'!T11</f>
        <v>0</v>
      </c>
      <c r="W11" s="6">
        <f>'2007'!T11</f>
        <v>0</v>
      </c>
      <c r="X11" s="6">
        <f>'2008'!T11</f>
        <v>0</v>
      </c>
      <c r="Y11" s="6">
        <f>'2009'!T11</f>
        <v>0</v>
      </c>
      <c r="Z11" s="6">
        <f>'2010'!T11</f>
        <v>0</v>
      </c>
      <c r="AA11" s="6">
        <f t="shared" si="4"/>
        <v>0</v>
      </c>
      <c r="AB11" s="6">
        <f>E11-AA11</f>
        <v>0</v>
      </c>
      <c r="AC11" s="5"/>
      <c r="AD11" s="6"/>
    </row>
    <row r="12" spans="1:30">
      <c r="A12" s="4"/>
      <c r="B12" s="5"/>
      <c r="C12" s="5"/>
      <c r="D12" s="6"/>
      <c r="E12" s="6">
        <f t="shared" si="2"/>
        <v>0</v>
      </c>
      <c r="F12" s="6">
        <f t="shared" si="0"/>
        <v>0</v>
      </c>
      <c r="G12" s="6">
        <f t="shared" si="1"/>
        <v>0</v>
      </c>
      <c r="H12" s="6">
        <f>$G$12/60</f>
        <v>0</v>
      </c>
      <c r="I12" s="6">
        <f t="shared" ref="I12:S12" si="11">$G$12/60</f>
        <v>0</v>
      </c>
      <c r="J12" s="6">
        <f t="shared" si="11"/>
        <v>0</v>
      </c>
      <c r="K12" s="6">
        <f t="shared" si="11"/>
        <v>0</v>
      </c>
      <c r="L12" s="6">
        <f t="shared" si="11"/>
        <v>0</v>
      </c>
      <c r="M12" s="6">
        <f t="shared" si="11"/>
        <v>0</v>
      </c>
      <c r="N12" s="6">
        <f t="shared" si="11"/>
        <v>0</v>
      </c>
      <c r="O12" s="6">
        <f t="shared" si="11"/>
        <v>0</v>
      </c>
      <c r="P12" s="6">
        <f t="shared" si="11"/>
        <v>0</v>
      </c>
      <c r="Q12" s="6">
        <f t="shared" si="11"/>
        <v>0</v>
      </c>
      <c r="R12" s="6">
        <f t="shared" si="11"/>
        <v>0</v>
      </c>
      <c r="S12" s="6">
        <f t="shared" si="11"/>
        <v>0</v>
      </c>
      <c r="T12" s="6">
        <f t="shared" si="3"/>
        <v>0</v>
      </c>
      <c r="U12" s="6">
        <f>'2005'!T12</f>
        <v>0</v>
      </c>
      <c r="V12" s="6">
        <f>'2006'!T12</f>
        <v>0</v>
      </c>
      <c r="W12" s="6">
        <f>'2007'!T12</f>
        <v>0</v>
      </c>
      <c r="X12" s="6">
        <f>'2008'!T12</f>
        <v>0</v>
      </c>
      <c r="Y12" s="6">
        <f>'2009'!T12</f>
        <v>0</v>
      </c>
      <c r="Z12" s="6">
        <f>'2010'!T12</f>
        <v>0</v>
      </c>
      <c r="AA12" s="6">
        <f t="shared" si="4"/>
        <v>0</v>
      </c>
      <c r="AB12" s="6">
        <f>E12-AA12</f>
        <v>0</v>
      </c>
      <c r="AC12" s="5"/>
      <c r="AD12" s="6"/>
    </row>
    <row r="13" spans="1:30">
      <c r="A13" s="7" t="s">
        <v>26</v>
      </c>
      <c r="B13" s="7"/>
      <c r="C13" s="5"/>
      <c r="D13" s="6"/>
      <c r="E13" s="6">
        <f t="shared" ref="E13:AB13" si="12">SUM(E3:E12)</f>
        <v>83080</v>
      </c>
      <c r="F13" s="6">
        <f t="shared" si="12"/>
        <v>4154</v>
      </c>
      <c r="G13" s="6">
        <f t="shared" si="12"/>
        <v>78926</v>
      </c>
      <c r="H13" s="6">
        <f t="shared" si="12"/>
        <v>1068.75</v>
      </c>
      <c r="I13" s="6">
        <f t="shared" si="12"/>
        <v>736.25</v>
      </c>
      <c r="J13" s="6">
        <f t="shared" si="12"/>
        <v>736.25</v>
      </c>
      <c r="K13" s="6">
        <f t="shared" si="12"/>
        <v>736.25</v>
      </c>
      <c r="L13" s="6">
        <f t="shared" si="12"/>
        <v>736.25</v>
      </c>
      <c r="M13" s="6">
        <f t="shared" si="12"/>
        <v>736.25</v>
      </c>
      <c r="N13" s="6">
        <f t="shared" si="12"/>
        <v>736.25</v>
      </c>
      <c r="O13" s="6">
        <f t="shared" si="12"/>
        <v>736.25</v>
      </c>
      <c r="P13" s="6">
        <f t="shared" si="12"/>
        <v>736.25</v>
      </c>
      <c r="Q13" s="6">
        <f t="shared" si="12"/>
        <v>736.25</v>
      </c>
      <c r="R13" s="6">
        <f t="shared" si="12"/>
        <v>736.25</v>
      </c>
      <c r="S13" s="6">
        <f t="shared" si="12"/>
        <v>736.25</v>
      </c>
      <c r="T13" s="6">
        <f t="shared" si="12"/>
        <v>9167.5</v>
      </c>
      <c r="U13" s="6">
        <f t="shared" si="12"/>
        <v>1726.7833333333335</v>
      </c>
      <c r="V13" s="6">
        <f t="shared" si="12"/>
        <v>6617.7000000000007</v>
      </c>
      <c r="W13" s="6">
        <f t="shared" si="12"/>
        <v>6950.2000000000007</v>
      </c>
      <c r="X13" s="6">
        <f t="shared" si="12"/>
        <v>14716.45</v>
      </c>
      <c r="Y13" s="6">
        <f t="shared" si="12"/>
        <v>15785.2</v>
      </c>
      <c r="Z13" s="6">
        <f t="shared" si="12"/>
        <v>14058.416666666668</v>
      </c>
      <c r="AA13" s="6">
        <f t="shared" si="12"/>
        <v>69022.25</v>
      </c>
      <c r="AB13" s="6">
        <f t="shared" si="12"/>
        <v>14057.749999999998</v>
      </c>
      <c r="AC13" s="5"/>
      <c r="AD13" s="6">
        <f>SUM(AD3:AD12)</f>
        <v>83080</v>
      </c>
    </row>
  </sheetData>
  <mergeCells count="1">
    <mergeCell ref="A13:B13"/>
  </mergeCells>
  <phoneticPr fontId="2" type="noConversion"/>
  <printOptions horizontalCentered="1"/>
  <pageMargins left="0.39370078740157483" right="0.19685039370078741" top="0.59055118110236227" bottom="0.59055118110236227" header="0.39370078740157483" footer="0.31496062992125984"/>
  <pageSetup paperSize="9" scale="36" orientation="landscape" r:id="rId1"/>
  <headerFooter alignWithMargins="0">
    <oddFooter xml:space="preserve">&amp;C主管：             &amp;R盘点人：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2005</vt:lpstr>
      <vt:lpstr>2006</vt:lpstr>
      <vt:lpstr>2007</vt:lpstr>
      <vt:lpstr>2008</vt:lpstr>
      <vt:lpstr>2009</vt:lpstr>
      <vt:lpstr>2010</vt:lpstr>
      <vt:lpstr>2011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DXW</dc:creator>
  <cp:lastModifiedBy>DXW</cp:lastModifiedBy>
  <cp:lastPrinted>2010-05-05T08:48:45Z</cp:lastPrinted>
  <dcterms:created xsi:type="dcterms:W3CDTF">2010-04-29T03:33:19Z</dcterms:created>
  <dcterms:modified xsi:type="dcterms:W3CDTF">2010-05-05T09:12:27Z</dcterms:modified>
</cp:coreProperties>
</file>